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29 - Výměna střešní kry..."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'1829 - Výměna střešní kry...'!$C$92:$K$429</definedName>
    <definedName name="_xlnm.Print_Area" localSheetId="1">'1829 - Výměna střešní kry...'!$C$4:$J$34,'1829 - Výměna střešní kry...'!$C$40:$J$76,'1829 - Výměna střešní kry...'!$C$82:$K$429</definedName>
    <definedName name="_xlnm.Print_Titles" localSheetId="1">'1829 - Výměna střešní kry...'!$92:$92</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29"/>
  <c r="BH429"/>
  <c r="BG429"/>
  <c r="BF429"/>
  <c r="T429"/>
  <c r="T428"/>
  <c r="R429"/>
  <c r="R428"/>
  <c r="P429"/>
  <c r="P428"/>
  <c r="BK429"/>
  <c r="BK428"/>
  <c r="J428"/>
  <c r="J429"/>
  <c r="BE429"/>
  <c r="J75"/>
  <c r="BI427"/>
  <c r="BH427"/>
  <c r="BG427"/>
  <c r="BF427"/>
  <c r="T427"/>
  <c r="T426"/>
  <c r="R427"/>
  <c r="R426"/>
  <c r="P427"/>
  <c r="P426"/>
  <c r="BK427"/>
  <c r="BK426"/>
  <c r="J426"/>
  <c r="J427"/>
  <c r="BE427"/>
  <c r="J74"/>
  <c r="BI425"/>
  <c r="BH425"/>
  <c r="BG425"/>
  <c r="BF425"/>
  <c r="T425"/>
  <c r="T424"/>
  <c r="T423"/>
  <c r="R425"/>
  <c r="R424"/>
  <c r="R423"/>
  <c r="P425"/>
  <c r="P424"/>
  <c r="P423"/>
  <c r="BK425"/>
  <c r="BK424"/>
  <c r="J424"/>
  <c r="BK423"/>
  <c r="J423"/>
  <c r="J425"/>
  <c r="BE425"/>
  <c r="J73"/>
  <c r="J72"/>
  <c r="BI422"/>
  <c r="BH422"/>
  <c r="BG422"/>
  <c r="BF422"/>
  <c r="T422"/>
  <c r="R422"/>
  <c r="P422"/>
  <c r="BK422"/>
  <c r="J422"/>
  <c r="BE422"/>
  <c r="BI421"/>
  <c r="BH421"/>
  <c r="BG421"/>
  <c r="BF421"/>
  <c r="T421"/>
  <c r="R421"/>
  <c r="P421"/>
  <c r="BK421"/>
  <c r="J421"/>
  <c r="BE421"/>
  <c r="BI420"/>
  <c r="BH420"/>
  <c r="BG420"/>
  <c r="BF420"/>
  <c r="T420"/>
  <c r="R420"/>
  <c r="P420"/>
  <c r="BK420"/>
  <c r="J420"/>
  <c r="BE420"/>
  <c r="BI419"/>
  <c r="BH419"/>
  <c r="BG419"/>
  <c r="BF419"/>
  <c r="T419"/>
  <c r="R419"/>
  <c r="P419"/>
  <c r="BK419"/>
  <c r="J419"/>
  <c r="BE419"/>
  <c r="BI418"/>
  <c r="BH418"/>
  <c r="BG418"/>
  <c r="BF418"/>
  <c r="T418"/>
  <c r="R418"/>
  <c r="P418"/>
  <c r="BK418"/>
  <c r="J418"/>
  <c r="BE418"/>
  <c r="BI417"/>
  <c r="BH417"/>
  <c r="BG417"/>
  <c r="BF417"/>
  <c r="T417"/>
  <c r="R417"/>
  <c r="P417"/>
  <c r="BK417"/>
  <c r="J417"/>
  <c r="BE417"/>
  <c r="BI416"/>
  <c r="BH416"/>
  <c r="BG416"/>
  <c r="BF416"/>
  <c r="T416"/>
  <c r="R416"/>
  <c r="P416"/>
  <c r="BK416"/>
  <c r="J416"/>
  <c r="BE416"/>
  <c r="BI415"/>
  <c r="BH415"/>
  <c r="BG415"/>
  <c r="BF415"/>
  <c r="T415"/>
  <c r="R415"/>
  <c r="P415"/>
  <c r="BK415"/>
  <c r="J415"/>
  <c r="BE415"/>
  <c r="BI414"/>
  <c r="BH414"/>
  <c r="BG414"/>
  <c r="BF414"/>
  <c r="T414"/>
  <c r="R414"/>
  <c r="P414"/>
  <c r="BK414"/>
  <c r="J414"/>
  <c r="BE414"/>
  <c r="BI412"/>
  <c r="BH412"/>
  <c r="BG412"/>
  <c r="BF412"/>
  <c r="T412"/>
  <c r="T411"/>
  <c r="T410"/>
  <c r="R412"/>
  <c r="R411"/>
  <c r="R410"/>
  <c r="P412"/>
  <c r="P411"/>
  <c r="P410"/>
  <c r="BK412"/>
  <c r="BK411"/>
  <c r="J411"/>
  <c r="BK410"/>
  <c r="J410"/>
  <c r="J412"/>
  <c r="BE412"/>
  <c r="J71"/>
  <c r="J70"/>
  <c r="BI409"/>
  <c r="BH409"/>
  <c r="BG409"/>
  <c r="BF409"/>
  <c r="T409"/>
  <c r="R409"/>
  <c r="P409"/>
  <c r="BK409"/>
  <c r="J409"/>
  <c r="BE409"/>
  <c r="BI405"/>
  <c r="BH405"/>
  <c r="BG405"/>
  <c r="BF405"/>
  <c r="T405"/>
  <c r="R405"/>
  <c r="P405"/>
  <c r="BK405"/>
  <c r="J405"/>
  <c r="BE405"/>
  <c r="BI401"/>
  <c r="BH401"/>
  <c r="BG401"/>
  <c r="BF401"/>
  <c r="T401"/>
  <c r="T400"/>
  <c r="R401"/>
  <c r="R400"/>
  <c r="P401"/>
  <c r="P400"/>
  <c r="BK401"/>
  <c r="BK400"/>
  <c r="J400"/>
  <c r="J401"/>
  <c r="BE401"/>
  <c r="J69"/>
  <c r="BI399"/>
  <c r="BH399"/>
  <c r="BG399"/>
  <c r="BF399"/>
  <c r="T399"/>
  <c r="R399"/>
  <c r="P399"/>
  <c r="BK399"/>
  <c r="J399"/>
  <c r="BE399"/>
  <c r="BI398"/>
  <c r="BH398"/>
  <c r="BG398"/>
  <c r="BF398"/>
  <c r="T398"/>
  <c r="R398"/>
  <c r="P398"/>
  <c r="BK398"/>
  <c r="J398"/>
  <c r="BE398"/>
  <c r="BI396"/>
  <c r="BH396"/>
  <c r="BG396"/>
  <c r="BF396"/>
  <c r="T396"/>
  <c r="R396"/>
  <c r="P396"/>
  <c r="BK396"/>
  <c r="J396"/>
  <c r="BE396"/>
  <c r="BI394"/>
  <c r="BH394"/>
  <c r="BG394"/>
  <c r="BF394"/>
  <c r="T394"/>
  <c r="T393"/>
  <c r="R394"/>
  <c r="R393"/>
  <c r="P394"/>
  <c r="P393"/>
  <c r="BK394"/>
  <c r="BK393"/>
  <c r="J393"/>
  <c r="J394"/>
  <c r="BE394"/>
  <c r="J68"/>
  <c r="BI392"/>
  <c r="BH392"/>
  <c r="BG392"/>
  <c r="BF392"/>
  <c r="T392"/>
  <c r="R392"/>
  <c r="P392"/>
  <c r="BK392"/>
  <c r="J392"/>
  <c r="BE392"/>
  <c r="BI391"/>
  <c r="BH391"/>
  <c r="BG391"/>
  <c r="BF391"/>
  <c r="T391"/>
  <c r="R391"/>
  <c r="P391"/>
  <c r="BK391"/>
  <c r="J391"/>
  <c r="BE391"/>
  <c r="BI389"/>
  <c r="BH389"/>
  <c r="BG389"/>
  <c r="BF389"/>
  <c r="T389"/>
  <c r="R389"/>
  <c r="P389"/>
  <c r="BK389"/>
  <c r="J389"/>
  <c r="BE389"/>
  <c r="BI387"/>
  <c r="BH387"/>
  <c r="BG387"/>
  <c r="BF387"/>
  <c r="T387"/>
  <c r="R387"/>
  <c r="P387"/>
  <c r="BK387"/>
  <c r="J387"/>
  <c r="BE387"/>
  <c r="BI384"/>
  <c r="BH384"/>
  <c r="BG384"/>
  <c r="BF384"/>
  <c r="T384"/>
  <c r="R384"/>
  <c r="P384"/>
  <c r="BK384"/>
  <c r="J384"/>
  <c r="BE384"/>
  <c r="BI383"/>
  <c r="BH383"/>
  <c r="BG383"/>
  <c r="BF383"/>
  <c r="T383"/>
  <c r="R383"/>
  <c r="P383"/>
  <c r="BK383"/>
  <c r="J383"/>
  <c r="BE383"/>
  <c r="BI382"/>
  <c r="BH382"/>
  <c r="BG382"/>
  <c r="BF382"/>
  <c r="T382"/>
  <c r="T381"/>
  <c r="R382"/>
  <c r="R381"/>
  <c r="P382"/>
  <c r="P381"/>
  <c r="BK382"/>
  <c r="BK381"/>
  <c r="J381"/>
  <c r="J382"/>
  <c r="BE382"/>
  <c r="J67"/>
  <c r="BI380"/>
  <c r="BH380"/>
  <c r="BG380"/>
  <c r="BF380"/>
  <c r="T380"/>
  <c r="R380"/>
  <c r="P380"/>
  <c r="BK380"/>
  <c r="J380"/>
  <c r="BE380"/>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T372"/>
  <c r="R373"/>
  <c r="R372"/>
  <c r="P373"/>
  <c r="P372"/>
  <c r="BK373"/>
  <c r="BK372"/>
  <c r="J372"/>
  <c r="J373"/>
  <c r="BE373"/>
  <c r="J66"/>
  <c r="BI371"/>
  <c r="BH371"/>
  <c r="BG371"/>
  <c r="BF371"/>
  <c r="T371"/>
  <c r="R371"/>
  <c r="P371"/>
  <c r="BK371"/>
  <c r="J371"/>
  <c r="BE371"/>
  <c r="BI370"/>
  <c r="BH370"/>
  <c r="BG370"/>
  <c r="BF370"/>
  <c r="T370"/>
  <c r="R370"/>
  <c r="P370"/>
  <c r="BK370"/>
  <c r="J370"/>
  <c r="BE370"/>
  <c r="BI369"/>
  <c r="BH369"/>
  <c r="BG369"/>
  <c r="BF369"/>
  <c r="T369"/>
  <c r="R369"/>
  <c r="P369"/>
  <c r="BK369"/>
  <c r="J369"/>
  <c r="BE369"/>
  <c r="BI367"/>
  <c r="BH367"/>
  <c r="BG367"/>
  <c r="BF367"/>
  <c r="T367"/>
  <c r="R367"/>
  <c r="P367"/>
  <c r="BK367"/>
  <c r="J367"/>
  <c r="BE367"/>
  <c r="BI366"/>
  <c r="BH366"/>
  <c r="BG366"/>
  <c r="BF366"/>
  <c r="T366"/>
  <c r="R366"/>
  <c r="P366"/>
  <c r="BK366"/>
  <c r="J366"/>
  <c r="BE366"/>
  <c r="BI365"/>
  <c r="BH365"/>
  <c r="BG365"/>
  <c r="BF365"/>
  <c r="T365"/>
  <c r="R365"/>
  <c r="P365"/>
  <c r="BK365"/>
  <c r="J365"/>
  <c r="BE365"/>
  <c r="BI363"/>
  <c r="BH363"/>
  <c r="BG363"/>
  <c r="BF363"/>
  <c r="T363"/>
  <c r="R363"/>
  <c r="P363"/>
  <c r="BK363"/>
  <c r="J363"/>
  <c r="BE363"/>
  <c r="BI362"/>
  <c r="BH362"/>
  <c r="BG362"/>
  <c r="BF362"/>
  <c r="T362"/>
  <c r="R362"/>
  <c r="P362"/>
  <c r="BK362"/>
  <c r="J362"/>
  <c r="BE362"/>
  <c r="BI361"/>
  <c r="BH361"/>
  <c r="BG361"/>
  <c r="BF361"/>
  <c r="T361"/>
  <c r="R361"/>
  <c r="P361"/>
  <c r="BK361"/>
  <c r="J361"/>
  <c r="BE361"/>
  <c r="BI360"/>
  <c r="BH360"/>
  <c r="BG360"/>
  <c r="BF360"/>
  <c r="T360"/>
  <c r="R360"/>
  <c r="P360"/>
  <c r="BK360"/>
  <c r="J360"/>
  <c r="BE360"/>
  <c r="BI358"/>
  <c r="BH358"/>
  <c r="BG358"/>
  <c r="BF358"/>
  <c r="T358"/>
  <c r="R358"/>
  <c r="P358"/>
  <c r="BK358"/>
  <c r="J358"/>
  <c r="BE358"/>
  <c r="BI356"/>
  <c r="BH356"/>
  <c r="BG356"/>
  <c r="BF356"/>
  <c r="T356"/>
  <c r="R356"/>
  <c r="P356"/>
  <c r="BK356"/>
  <c r="J356"/>
  <c r="BE356"/>
  <c r="BI354"/>
  <c r="BH354"/>
  <c r="BG354"/>
  <c r="BF354"/>
  <c r="T354"/>
  <c r="R354"/>
  <c r="P354"/>
  <c r="BK354"/>
  <c r="J354"/>
  <c r="BE354"/>
  <c r="BI353"/>
  <c r="BH353"/>
  <c r="BG353"/>
  <c r="BF353"/>
  <c r="T353"/>
  <c r="R353"/>
  <c r="P353"/>
  <c r="BK353"/>
  <c r="J353"/>
  <c r="BE353"/>
  <c r="BI352"/>
  <c r="BH352"/>
  <c r="BG352"/>
  <c r="BF352"/>
  <c r="T352"/>
  <c r="R352"/>
  <c r="P352"/>
  <c r="BK352"/>
  <c r="J352"/>
  <c r="BE352"/>
  <c r="BI350"/>
  <c r="BH350"/>
  <c r="BG350"/>
  <c r="BF350"/>
  <c r="T350"/>
  <c r="R350"/>
  <c r="P350"/>
  <c r="BK350"/>
  <c r="J350"/>
  <c r="BE350"/>
  <c r="BI346"/>
  <c r="BH346"/>
  <c r="BG346"/>
  <c r="BF346"/>
  <c r="T346"/>
  <c r="R346"/>
  <c r="P346"/>
  <c r="BK346"/>
  <c r="J346"/>
  <c r="BE346"/>
  <c r="BI344"/>
  <c r="BH344"/>
  <c r="BG344"/>
  <c r="BF344"/>
  <c r="T344"/>
  <c r="R344"/>
  <c r="P344"/>
  <c r="BK344"/>
  <c r="J344"/>
  <c r="BE344"/>
  <c r="BI342"/>
  <c r="BH342"/>
  <c r="BG342"/>
  <c r="BF342"/>
  <c r="T342"/>
  <c r="R342"/>
  <c r="P342"/>
  <c r="BK342"/>
  <c r="J342"/>
  <c r="BE342"/>
  <c r="BI341"/>
  <c r="BH341"/>
  <c r="BG341"/>
  <c r="BF341"/>
  <c r="T341"/>
  <c r="R341"/>
  <c r="P341"/>
  <c r="BK341"/>
  <c r="J341"/>
  <c r="BE341"/>
  <c r="BI340"/>
  <c r="BH340"/>
  <c r="BG340"/>
  <c r="BF340"/>
  <c r="T340"/>
  <c r="R340"/>
  <c r="P340"/>
  <c r="BK340"/>
  <c r="J340"/>
  <c r="BE340"/>
  <c r="BI338"/>
  <c r="BH338"/>
  <c r="BG338"/>
  <c r="BF338"/>
  <c r="T338"/>
  <c r="R338"/>
  <c r="P338"/>
  <c r="BK338"/>
  <c r="J338"/>
  <c r="BE338"/>
  <c r="BI330"/>
  <c r="BH330"/>
  <c r="BG330"/>
  <c r="BF330"/>
  <c r="T330"/>
  <c r="R330"/>
  <c r="P330"/>
  <c r="BK330"/>
  <c r="J330"/>
  <c r="BE330"/>
  <c r="BI328"/>
  <c r="BH328"/>
  <c r="BG328"/>
  <c r="BF328"/>
  <c r="T328"/>
  <c r="R328"/>
  <c r="P328"/>
  <c r="BK328"/>
  <c r="J328"/>
  <c r="BE328"/>
  <c r="BI324"/>
  <c r="BH324"/>
  <c r="BG324"/>
  <c r="BF324"/>
  <c r="T324"/>
  <c r="R324"/>
  <c r="P324"/>
  <c r="BK324"/>
  <c r="J324"/>
  <c r="BE324"/>
  <c r="BI322"/>
  <c r="BH322"/>
  <c r="BG322"/>
  <c r="BF322"/>
  <c r="T322"/>
  <c r="R322"/>
  <c r="P322"/>
  <c r="BK322"/>
  <c r="J322"/>
  <c r="BE322"/>
  <c r="BI318"/>
  <c r="BH318"/>
  <c r="BG318"/>
  <c r="BF318"/>
  <c r="T318"/>
  <c r="R318"/>
  <c r="P318"/>
  <c r="BK318"/>
  <c r="J318"/>
  <c r="BE318"/>
  <c r="BI317"/>
  <c r="BH317"/>
  <c r="BG317"/>
  <c r="BF317"/>
  <c r="T317"/>
  <c r="R317"/>
  <c r="P317"/>
  <c r="BK317"/>
  <c r="J317"/>
  <c r="BE317"/>
  <c r="BI316"/>
  <c r="BH316"/>
  <c r="BG316"/>
  <c r="BF316"/>
  <c r="T316"/>
  <c r="R316"/>
  <c r="P316"/>
  <c r="BK316"/>
  <c r="J316"/>
  <c r="BE316"/>
  <c r="BI315"/>
  <c r="BH315"/>
  <c r="BG315"/>
  <c r="BF315"/>
  <c r="T315"/>
  <c r="R315"/>
  <c r="P315"/>
  <c r="BK315"/>
  <c r="J315"/>
  <c r="BE315"/>
  <c r="BI314"/>
  <c r="BH314"/>
  <c r="BG314"/>
  <c r="BF314"/>
  <c r="T314"/>
  <c r="R314"/>
  <c r="P314"/>
  <c r="BK314"/>
  <c r="J314"/>
  <c r="BE314"/>
  <c r="BI313"/>
  <c r="BH313"/>
  <c r="BG313"/>
  <c r="BF313"/>
  <c r="T313"/>
  <c r="R313"/>
  <c r="P313"/>
  <c r="BK313"/>
  <c r="J313"/>
  <c r="BE313"/>
  <c r="BI312"/>
  <c r="BH312"/>
  <c r="BG312"/>
  <c r="BF312"/>
  <c r="T312"/>
  <c r="R312"/>
  <c r="P312"/>
  <c r="BK312"/>
  <c r="J312"/>
  <c r="BE312"/>
  <c r="BI310"/>
  <c r="BH310"/>
  <c r="BG310"/>
  <c r="BF310"/>
  <c r="T310"/>
  <c r="R310"/>
  <c r="P310"/>
  <c r="BK310"/>
  <c r="J310"/>
  <c r="BE310"/>
  <c r="BI308"/>
  <c r="BH308"/>
  <c r="BG308"/>
  <c r="BF308"/>
  <c r="T308"/>
  <c r="T307"/>
  <c r="R308"/>
  <c r="R307"/>
  <c r="P308"/>
  <c r="P307"/>
  <c r="BK308"/>
  <c r="BK307"/>
  <c r="J307"/>
  <c r="J308"/>
  <c r="BE308"/>
  <c r="J65"/>
  <c r="BI306"/>
  <c r="BH306"/>
  <c r="BG306"/>
  <c r="BF306"/>
  <c r="T306"/>
  <c r="R306"/>
  <c r="P306"/>
  <c r="BK306"/>
  <c r="J306"/>
  <c r="BE306"/>
  <c r="BI305"/>
  <c r="BH305"/>
  <c r="BG305"/>
  <c r="BF305"/>
  <c r="T305"/>
  <c r="R305"/>
  <c r="P305"/>
  <c r="BK305"/>
  <c r="J305"/>
  <c r="BE305"/>
  <c r="BI303"/>
  <c r="BH303"/>
  <c r="BG303"/>
  <c r="BF303"/>
  <c r="T303"/>
  <c r="R303"/>
  <c r="P303"/>
  <c r="BK303"/>
  <c r="J303"/>
  <c r="BE303"/>
  <c r="BI300"/>
  <c r="BH300"/>
  <c r="BG300"/>
  <c r="BF300"/>
  <c r="T300"/>
  <c r="T299"/>
  <c r="R300"/>
  <c r="R299"/>
  <c r="P300"/>
  <c r="P299"/>
  <c r="BK300"/>
  <c r="BK299"/>
  <c r="J299"/>
  <c r="J300"/>
  <c r="BE300"/>
  <c r="J64"/>
  <c r="BI298"/>
  <c r="BH298"/>
  <c r="BG298"/>
  <c r="BF298"/>
  <c r="T298"/>
  <c r="R298"/>
  <c r="P298"/>
  <c r="BK298"/>
  <c r="J298"/>
  <c r="BE298"/>
  <c r="BI297"/>
  <c r="BH297"/>
  <c r="BG297"/>
  <c r="BF297"/>
  <c r="T297"/>
  <c r="R297"/>
  <c r="P297"/>
  <c r="BK297"/>
  <c r="J297"/>
  <c r="BE297"/>
  <c r="BI296"/>
  <c r="BH296"/>
  <c r="BG296"/>
  <c r="BF296"/>
  <c r="T296"/>
  <c r="R296"/>
  <c r="P296"/>
  <c r="BK296"/>
  <c r="J296"/>
  <c r="BE296"/>
  <c r="BI294"/>
  <c r="BH294"/>
  <c r="BG294"/>
  <c r="BF294"/>
  <c r="T294"/>
  <c r="R294"/>
  <c r="P294"/>
  <c r="BK294"/>
  <c r="J294"/>
  <c r="BE294"/>
  <c r="BI292"/>
  <c r="BH292"/>
  <c r="BG292"/>
  <c r="BF292"/>
  <c r="T292"/>
  <c r="R292"/>
  <c r="P292"/>
  <c r="BK292"/>
  <c r="J292"/>
  <c r="BE292"/>
  <c r="BI290"/>
  <c r="BH290"/>
  <c r="BG290"/>
  <c r="BF290"/>
  <c r="T290"/>
  <c r="R290"/>
  <c r="P290"/>
  <c r="BK290"/>
  <c r="J290"/>
  <c r="BE290"/>
  <c r="BI288"/>
  <c r="BH288"/>
  <c r="BG288"/>
  <c r="BF288"/>
  <c r="T288"/>
  <c r="R288"/>
  <c r="P288"/>
  <c r="BK288"/>
  <c r="J288"/>
  <c r="BE288"/>
  <c r="BI286"/>
  <c r="BH286"/>
  <c r="BG286"/>
  <c r="BF286"/>
  <c r="T286"/>
  <c r="R286"/>
  <c r="P286"/>
  <c r="BK286"/>
  <c r="J286"/>
  <c r="BE286"/>
  <c r="BI284"/>
  <c r="BH284"/>
  <c r="BG284"/>
  <c r="BF284"/>
  <c r="T284"/>
  <c r="R284"/>
  <c r="P284"/>
  <c r="BK284"/>
  <c r="J284"/>
  <c r="BE284"/>
  <c r="BI280"/>
  <c r="BH280"/>
  <c r="BG280"/>
  <c r="BF280"/>
  <c r="T280"/>
  <c r="R280"/>
  <c r="P280"/>
  <c r="BK280"/>
  <c r="J280"/>
  <c r="BE280"/>
  <c r="BI277"/>
  <c r="BH277"/>
  <c r="BG277"/>
  <c r="BF277"/>
  <c r="T277"/>
  <c r="R277"/>
  <c r="P277"/>
  <c r="BK277"/>
  <c r="J277"/>
  <c r="BE277"/>
  <c r="BI273"/>
  <c r="BH273"/>
  <c r="BG273"/>
  <c r="BF273"/>
  <c r="T273"/>
  <c r="R273"/>
  <c r="P273"/>
  <c r="BK273"/>
  <c r="J273"/>
  <c r="BE273"/>
  <c r="BI269"/>
  <c r="BH269"/>
  <c r="BG269"/>
  <c r="BF269"/>
  <c r="T269"/>
  <c r="R269"/>
  <c r="P269"/>
  <c r="BK269"/>
  <c r="J269"/>
  <c r="BE269"/>
  <c r="BI267"/>
  <c r="BH267"/>
  <c r="BG267"/>
  <c r="BF267"/>
  <c r="T267"/>
  <c r="R267"/>
  <c r="P267"/>
  <c r="BK267"/>
  <c r="J267"/>
  <c r="BE267"/>
  <c r="BI263"/>
  <c r="BH263"/>
  <c r="BG263"/>
  <c r="BF263"/>
  <c r="T263"/>
  <c r="R263"/>
  <c r="P263"/>
  <c r="BK263"/>
  <c r="J263"/>
  <c r="BE263"/>
  <c r="BI260"/>
  <c r="BH260"/>
  <c r="BG260"/>
  <c r="BF260"/>
  <c r="T260"/>
  <c r="R260"/>
  <c r="P260"/>
  <c r="BK260"/>
  <c r="J260"/>
  <c r="BE260"/>
  <c r="BI256"/>
  <c r="BH256"/>
  <c r="BG256"/>
  <c r="BF256"/>
  <c r="T256"/>
  <c r="R256"/>
  <c r="P256"/>
  <c r="BK256"/>
  <c r="J256"/>
  <c r="BE256"/>
  <c r="BI253"/>
  <c r="BH253"/>
  <c r="BG253"/>
  <c r="BF253"/>
  <c r="T253"/>
  <c r="R253"/>
  <c r="P253"/>
  <c r="BK253"/>
  <c r="J253"/>
  <c r="BE253"/>
  <c r="BI249"/>
  <c r="BH249"/>
  <c r="BG249"/>
  <c r="BF249"/>
  <c r="T249"/>
  <c r="R249"/>
  <c r="P249"/>
  <c r="BK249"/>
  <c r="J249"/>
  <c r="BE249"/>
  <c r="BI236"/>
  <c r="BH236"/>
  <c r="BG236"/>
  <c r="BF236"/>
  <c r="T236"/>
  <c r="R236"/>
  <c r="P236"/>
  <c r="BK236"/>
  <c r="J236"/>
  <c r="BE236"/>
  <c r="BI231"/>
  <c r="BH231"/>
  <c r="BG231"/>
  <c r="BF231"/>
  <c r="T231"/>
  <c r="R231"/>
  <c r="P231"/>
  <c r="BK231"/>
  <c r="J231"/>
  <c r="BE231"/>
  <c r="BI221"/>
  <c r="BH221"/>
  <c r="BG221"/>
  <c r="BF221"/>
  <c r="T221"/>
  <c r="R221"/>
  <c r="P221"/>
  <c r="BK221"/>
  <c r="J221"/>
  <c r="BE221"/>
  <c r="BI217"/>
  <c r="BH217"/>
  <c r="BG217"/>
  <c r="BF217"/>
  <c r="T217"/>
  <c r="R217"/>
  <c r="P217"/>
  <c r="BK217"/>
  <c r="J217"/>
  <c r="BE217"/>
  <c r="BI216"/>
  <c r="BH216"/>
  <c r="BG216"/>
  <c r="BF216"/>
  <c r="T216"/>
  <c r="R216"/>
  <c r="P216"/>
  <c r="BK216"/>
  <c r="J216"/>
  <c r="BE216"/>
  <c r="BI214"/>
  <c r="BH214"/>
  <c r="BG214"/>
  <c r="BF214"/>
  <c r="T214"/>
  <c r="T213"/>
  <c r="R214"/>
  <c r="R213"/>
  <c r="P214"/>
  <c r="P213"/>
  <c r="BK214"/>
  <c r="BK213"/>
  <c r="J213"/>
  <c r="J214"/>
  <c r="BE214"/>
  <c r="J63"/>
  <c r="BI212"/>
  <c r="BH212"/>
  <c r="BG212"/>
  <c r="BF212"/>
  <c r="T212"/>
  <c r="R212"/>
  <c r="P212"/>
  <c r="BK212"/>
  <c r="J212"/>
  <c r="BE212"/>
  <c r="BI211"/>
  <c r="BH211"/>
  <c r="BG211"/>
  <c r="BF211"/>
  <c r="T211"/>
  <c r="R211"/>
  <c r="P211"/>
  <c r="BK211"/>
  <c r="J211"/>
  <c r="BE211"/>
  <c r="BI207"/>
  <c r="BH207"/>
  <c r="BG207"/>
  <c r="BF207"/>
  <c r="T207"/>
  <c r="R207"/>
  <c r="P207"/>
  <c r="BK207"/>
  <c r="J207"/>
  <c r="BE207"/>
  <c r="BI206"/>
  <c r="BH206"/>
  <c r="BG206"/>
  <c r="BF206"/>
  <c r="T206"/>
  <c r="R206"/>
  <c r="P206"/>
  <c r="BK206"/>
  <c r="J206"/>
  <c r="BE206"/>
  <c r="BI204"/>
  <c r="BH204"/>
  <c r="BG204"/>
  <c r="BF204"/>
  <c r="T204"/>
  <c r="R204"/>
  <c r="P204"/>
  <c r="BK204"/>
  <c r="J204"/>
  <c r="BE204"/>
  <c r="BI202"/>
  <c r="BH202"/>
  <c r="BG202"/>
  <c r="BF202"/>
  <c r="T202"/>
  <c r="R202"/>
  <c r="P202"/>
  <c r="BK202"/>
  <c r="J202"/>
  <c r="BE202"/>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R188"/>
  <c r="P188"/>
  <c r="BK188"/>
  <c r="J188"/>
  <c r="BE188"/>
  <c r="BI186"/>
  <c r="BH186"/>
  <c r="BG186"/>
  <c r="BF186"/>
  <c r="T186"/>
  <c r="R186"/>
  <c r="P186"/>
  <c r="BK186"/>
  <c r="J186"/>
  <c r="BE186"/>
  <c r="BI184"/>
  <c r="BH184"/>
  <c r="BG184"/>
  <c r="BF184"/>
  <c r="T184"/>
  <c r="R184"/>
  <c r="P184"/>
  <c r="BK184"/>
  <c r="J184"/>
  <c r="BE184"/>
  <c r="BI180"/>
  <c r="BH180"/>
  <c r="BG180"/>
  <c r="BF180"/>
  <c r="T180"/>
  <c r="R180"/>
  <c r="P180"/>
  <c r="BK180"/>
  <c r="J180"/>
  <c r="BE180"/>
  <c r="BI178"/>
  <c r="BH178"/>
  <c r="BG178"/>
  <c r="BF178"/>
  <c r="T178"/>
  <c r="R178"/>
  <c r="P178"/>
  <c r="BK178"/>
  <c r="J178"/>
  <c r="BE178"/>
  <c r="BI177"/>
  <c r="BH177"/>
  <c r="BG177"/>
  <c r="BF177"/>
  <c r="T177"/>
  <c r="R177"/>
  <c r="P177"/>
  <c r="BK177"/>
  <c r="J177"/>
  <c r="BE177"/>
  <c r="BI171"/>
  <c r="BH171"/>
  <c r="BG171"/>
  <c r="BF171"/>
  <c r="T171"/>
  <c r="T170"/>
  <c r="R171"/>
  <c r="R170"/>
  <c r="P171"/>
  <c r="P170"/>
  <c r="BK171"/>
  <c r="BK170"/>
  <c r="J170"/>
  <c r="J171"/>
  <c r="BE171"/>
  <c r="J62"/>
  <c r="BI168"/>
  <c r="BH168"/>
  <c r="BG168"/>
  <c r="BF168"/>
  <c r="T168"/>
  <c r="T167"/>
  <c r="T166"/>
  <c r="R168"/>
  <c r="R167"/>
  <c r="R166"/>
  <c r="P168"/>
  <c r="P167"/>
  <c r="P166"/>
  <c r="BK168"/>
  <c r="BK167"/>
  <c r="J167"/>
  <c r="BK166"/>
  <c r="J166"/>
  <c r="J168"/>
  <c r="BE168"/>
  <c r="J61"/>
  <c r="J60"/>
  <c r="BI165"/>
  <c r="BH165"/>
  <c r="BG165"/>
  <c r="BF165"/>
  <c r="T165"/>
  <c r="T164"/>
  <c r="R165"/>
  <c r="R164"/>
  <c r="P165"/>
  <c r="P164"/>
  <c r="BK165"/>
  <c r="BK164"/>
  <c r="J164"/>
  <c r="J165"/>
  <c r="BE165"/>
  <c r="J59"/>
  <c r="BI163"/>
  <c r="BH163"/>
  <c r="BG163"/>
  <c r="BF163"/>
  <c r="T163"/>
  <c r="R163"/>
  <c r="P163"/>
  <c r="BK163"/>
  <c r="J163"/>
  <c r="BE163"/>
  <c r="BI162"/>
  <c r="BH162"/>
  <c r="BG162"/>
  <c r="BF162"/>
  <c r="T162"/>
  <c r="R162"/>
  <c r="P162"/>
  <c r="BK162"/>
  <c r="J162"/>
  <c r="BE162"/>
  <c r="BI161"/>
  <c r="BH161"/>
  <c r="BG161"/>
  <c r="BF161"/>
  <c r="T161"/>
  <c r="R161"/>
  <c r="P161"/>
  <c r="BK161"/>
  <c r="J161"/>
  <c r="BE161"/>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T155"/>
  <c r="R156"/>
  <c r="R155"/>
  <c r="P156"/>
  <c r="P155"/>
  <c r="BK156"/>
  <c r="BK155"/>
  <c r="J155"/>
  <c r="J156"/>
  <c r="BE156"/>
  <c r="J58"/>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6"/>
  <c r="BH146"/>
  <c r="BG146"/>
  <c r="BF146"/>
  <c r="T146"/>
  <c r="R146"/>
  <c r="P146"/>
  <c r="BK146"/>
  <c r="J146"/>
  <c r="BE146"/>
  <c r="BI145"/>
  <c r="BH145"/>
  <c r="BG145"/>
  <c r="BF145"/>
  <c r="T145"/>
  <c r="R145"/>
  <c r="P145"/>
  <c r="BK145"/>
  <c r="J145"/>
  <c r="BE145"/>
  <c r="BI142"/>
  <c r="BH142"/>
  <c r="BG142"/>
  <c r="BF142"/>
  <c r="T142"/>
  <c r="R142"/>
  <c r="P142"/>
  <c r="BK142"/>
  <c r="J142"/>
  <c r="BE142"/>
  <c r="BI140"/>
  <c r="BH140"/>
  <c r="BG140"/>
  <c r="BF140"/>
  <c r="T140"/>
  <c r="R140"/>
  <c r="P140"/>
  <c r="BK140"/>
  <c r="J140"/>
  <c r="BE140"/>
  <c r="BI138"/>
  <c r="BH138"/>
  <c r="BG138"/>
  <c r="BF138"/>
  <c r="T138"/>
  <c r="R138"/>
  <c r="P138"/>
  <c r="BK138"/>
  <c r="J138"/>
  <c r="BE138"/>
  <c r="BI134"/>
  <c r="BH134"/>
  <c r="BG134"/>
  <c r="BF134"/>
  <c r="T134"/>
  <c r="R134"/>
  <c r="P134"/>
  <c r="BK134"/>
  <c r="J134"/>
  <c r="BE134"/>
  <c r="BI133"/>
  <c r="BH133"/>
  <c r="BG133"/>
  <c r="BF133"/>
  <c r="T133"/>
  <c r="R133"/>
  <c r="P133"/>
  <c r="BK133"/>
  <c r="J133"/>
  <c r="BE133"/>
  <c r="BI132"/>
  <c r="BH132"/>
  <c r="BG132"/>
  <c r="BF132"/>
  <c r="T132"/>
  <c r="T131"/>
  <c r="R132"/>
  <c r="R131"/>
  <c r="P132"/>
  <c r="P131"/>
  <c r="BK132"/>
  <c r="BK131"/>
  <c r="J131"/>
  <c r="J132"/>
  <c r="BE132"/>
  <c r="J57"/>
  <c r="BI127"/>
  <c r="BH127"/>
  <c r="BG127"/>
  <c r="BF127"/>
  <c r="T127"/>
  <c r="R127"/>
  <c r="P127"/>
  <c r="BK127"/>
  <c r="J127"/>
  <c r="BE127"/>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T113"/>
  <c r="R114"/>
  <c r="R113"/>
  <c r="P114"/>
  <c r="P113"/>
  <c r="BK114"/>
  <c r="BK113"/>
  <c r="J113"/>
  <c r="J114"/>
  <c r="BE114"/>
  <c r="J56"/>
  <c r="BI112"/>
  <c r="BH112"/>
  <c r="BG112"/>
  <c r="BF112"/>
  <c r="T112"/>
  <c r="R112"/>
  <c r="P112"/>
  <c r="BK112"/>
  <c r="J112"/>
  <c r="BE112"/>
  <c r="BI110"/>
  <c r="BH110"/>
  <c r="BG110"/>
  <c r="BF110"/>
  <c r="T110"/>
  <c r="R110"/>
  <c r="P110"/>
  <c r="BK110"/>
  <c r="J110"/>
  <c r="BE110"/>
  <c r="BI108"/>
  <c r="BH108"/>
  <c r="BG108"/>
  <c r="BF108"/>
  <c r="T108"/>
  <c r="T107"/>
  <c r="R108"/>
  <c r="R107"/>
  <c r="P108"/>
  <c r="P107"/>
  <c r="BK108"/>
  <c r="BK107"/>
  <c r="J107"/>
  <c r="J108"/>
  <c r="BE108"/>
  <c r="J55"/>
  <c r="BI105"/>
  <c r="BH105"/>
  <c r="BG105"/>
  <c r="BF105"/>
  <c r="T105"/>
  <c r="R105"/>
  <c r="P105"/>
  <c r="BK105"/>
  <c r="J105"/>
  <c r="BE105"/>
  <c r="BI101"/>
  <c r="BH101"/>
  <c r="BG101"/>
  <c r="BF101"/>
  <c r="T101"/>
  <c r="R101"/>
  <c r="P101"/>
  <c r="BK101"/>
  <c r="J101"/>
  <c r="BE101"/>
  <c r="BI99"/>
  <c r="BH99"/>
  <c r="BG99"/>
  <c r="BF99"/>
  <c r="T99"/>
  <c r="R99"/>
  <c r="P99"/>
  <c r="BK99"/>
  <c r="J99"/>
  <c r="BE99"/>
  <c r="BI98"/>
  <c r="BH98"/>
  <c r="BG98"/>
  <c r="BF98"/>
  <c r="T98"/>
  <c r="R98"/>
  <c r="P98"/>
  <c r="BK98"/>
  <c r="J98"/>
  <c r="BE98"/>
  <c r="BI96"/>
  <c r="F32"/>
  <c i="1" r="BD52"/>
  <c i="2" r="BH96"/>
  <c r="F31"/>
  <c i="1" r="BC52"/>
  <c i="2" r="BG96"/>
  <c r="F30"/>
  <c i="1" r="BB52"/>
  <c i="2" r="BF96"/>
  <c r="J29"/>
  <c i="1" r="AW52"/>
  <c i="2" r="F29"/>
  <c i="1" r="BA52"/>
  <c i="2" r="T96"/>
  <c r="T95"/>
  <c r="T94"/>
  <c r="T93"/>
  <c r="R96"/>
  <c r="R95"/>
  <c r="R94"/>
  <c r="R93"/>
  <c r="P96"/>
  <c r="P95"/>
  <c r="P94"/>
  <c r="P93"/>
  <c i="1" r="AU52"/>
  <c i="2" r="BK96"/>
  <c r="BK95"/>
  <c r="J95"/>
  <c r="BK94"/>
  <c r="J94"/>
  <c r="BK93"/>
  <c r="J93"/>
  <c r="J52"/>
  <c r="J25"/>
  <c i="1" r="AG52"/>
  <c i="2" r="J96"/>
  <c r="BE96"/>
  <c r="J28"/>
  <c i="1" r="AV52"/>
  <c i="2" r="F28"/>
  <c i="1" r="AZ52"/>
  <c i="2" r="J54"/>
  <c r="J53"/>
  <c r="J89"/>
  <c r="F89"/>
  <c r="F87"/>
  <c r="E85"/>
  <c r="J47"/>
  <c r="F47"/>
  <c r="F45"/>
  <c r="E43"/>
  <c r="J34"/>
  <c r="J16"/>
  <c r="E16"/>
  <c r="F90"/>
  <c r="F48"/>
  <c r="J15"/>
  <c r="J10"/>
  <c r="J87"/>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<sst xmlns="http://schemas.openxmlformats.org/spreadsheetml/2006/main">
  <si>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</si>
  <si>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</si>
  <si>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</si>
  <si>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</si>
  <si>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</si>
  <si>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</si>
  <si>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</si>
  <si>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{40a17476-be8b-47a7-858e-37fd7a714370}</t>
  </si>
  <si>
    <t>0,01</t>
  </si>
  <si>
    <t>21</t>
  </si>
  <si>
    <t>15</t>
  </si>
  <si>
    <t>REKAPITULACE STAVBY</t>
  </si>
  <si>
    <t xml:space="preserve">v ---  níže se nacházejí doplnkové a pomocné údaje k sestavám  --- v</t>
  </si>
  <si>
    <t>Návod na vyplnění</t>
  </si>
  <si>
    <t>0,001</t>
  </si>
  <si>
    <t>Kód:</t>
  </si>
  <si>
    <t>1829</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</si>
  <si>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</si>
  <si>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</si>
  <si>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střešní krytiny bytových domů čp.484-486, ul.Lánovská, Vrchlabí</t>
  </si>
  <si>
    <t>KSO:</t>
  </si>
  <si>
    <t/>
  </si>
  <si>
    <t>CC-CZ:</t>
  </si>
  <si>
    <t>Místo:</t>
  </si>
  <si>
    <t xml:space="preserve"> </t>
  </si>
  <si>
    <t>Datum:</t>
  </si>
  <si>
    <t>13. 12. 2018</t>
  </si>
  <si>
    <t>Zadavatel:</t>
  </si>
  <si>
    <t>IČ:</t>
  </si>
  <si>
    <t>Město Vrchlabí</t>
  </si>
  <si>
    <t>DIČ:</t>
  </si>
  <si>
    <t>Uchazeč:</t>
  </si>
  <si>
    <t>Vyplň údaj</t>
  </si>
  <si>
    <t>Projektant:</t>
  </si>
  <si>
    <t>Ing.P.Starý</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</si>
  <si>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</si>
  <si>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</si>
  <si>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</si>
  <si>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</si>
  <si>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</si>
  <si>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</si>
  <si>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</si>
  <si>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</si>
  <si>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</si>
  <si>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</si>
  <si>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</si>
  <si>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</si>
  <si>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</si>
  <si>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</si>
  <si>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</si>
  <si>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</si>
  <si>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</si>
  <si>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</si>
  <si>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</si>
  <si>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</si>
  <si>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</si>
  <si>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</si>
  <si>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</si>
  <si>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</si>
  <si>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</si>
  <si>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</si>
  <si>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</si>
  <si>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</si>
  <si>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</si>
  <si>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</si>
  <si>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</si>
  <si>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</si>
  <si>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</si>
  <si>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</si>
  <si>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</si>
  <si>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</si>
  <si>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</si>
  <si>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</si>
  <si>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</si>
  <si>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</si>
  <si>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</si>
  <si>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</si>
  <si>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</si>
  <si>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</si>
  <si>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</si>
  <si>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</si>
  <si>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</si>
  <si>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</si>
  <si>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</si>
  <si>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plStř</t>
  </si>
  <si>
    <t>615,532</t>
  </si>
  <si>
    <t>2</t>
  </si>
  <si>
    <t>rbed</t>
  </si>
  <si>
    <t>18,879</t>
  </si>
  <si>
    <t>KRYCÍ LIST SOUPISU</t>
  </si>
  <si>
    <t>rlat</t>
  </si>
  <si>
    <t>2,012</t>
  </si>
  <si>
    <t>plS03</t>
  </si>
  <si>
    <t>99,6</t>
  </si>
  <si>
    <t>plS04</t>
  </si>
  <si>
    <t>149,53</t>
  </si>
  <si>
    <t>plS10</t>
  </si>
  <si>
    <t>19,5</t>
  </si>
  <si>
    <t>dlLdopl</t>
  </si>
  <si>
    <t>83</t>
  </si>
  <si>
    <t>rDopl</t>
  </si>
  <si>
    <t>3,492</t>
  </si>
  <si>
    <t>plS11</t>
  </si>
  <si>
    <t>44,93</t>
  </si>
  <si>
    <t>BPresah</t>
  </si>
  <si>
    <t>139,491</t>
  </si>
  <si>
    <t>rb21</t>
  </si>
  <si>
    <t>3,683</t>
  </si>
  <si>
    <t>les</t>
  </si>
  <si>
    <t>1561,81</t>
  </si>
  <si>
    <t>dlDilLis</t>
  </si>
  <si>
    <t>45</t>
  </si>
  <si>
    <t>lespdl</t>
  </si>
  <si>
    <t>305,832</t>
  </si>
  <si>
    <t>VikPodb</t>
  </si>
  <si>
    <t>7,712</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</si>
  <si>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</si>
  <si>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</si>
  <si>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</si>
  <si>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</si>
  <si>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</si>
  <si>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</si>
  <si>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</si>
  <si>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</si>
  <si>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</si>
  <si>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</si>
  <si>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</si>
  <si>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</si>
  <si>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</si>
  <si>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</si>
  <si>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</si>
  <si>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</si>
  <si>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</si>
  <si>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</si>
  <si>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</si>
  <si>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</si>
  <si>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</si>
  <si>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783 - Dokončovací práce - nátěry</t>
  </si>
  <si>
    <t>M - Práce a dodávky M</t>
  </si>
  <si>
    <t xml:space="preserve">    21-M - Elektromontáže</t>
  </si>
  <si>
    <t>VRN - Vedlejší rozpočtové náklady</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</si>
  <si>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</si>
  <si>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</si>
  <si>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</si>
  <si>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</si>
  <si>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</si>
  <si>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</si>
  <si>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</si>
  <si>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</si>
  <si>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</si>
  <si>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</si>
  <si>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</si>
  <si>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</si>
  <si>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</si>
  <si>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</si>
  <si>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</si>
  <si>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</si>
  <si>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</si>
  <si>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</si>
  <si>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</si>
  <si>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</si>
  <si>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</si>
  <si>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</si>
  <si>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</si>
  <si>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316381117</t>
  </si>
  <si>
    <t>Komínové krycí desky z betonu tř. C 12/15 až C 16/20 s případnou konstrukční obvodovou výztuží včetně bednění, s potěrem nebo s povrchem vyhlazeným ve spádu k okrajům, s přesahem do 70 mm sešikmeným v podhledu proti zatékání, tl. přes 100 do 120 mm</t>
  </si>
  <si>
    <t>m2</t>
  </si>
  <si>
    <t>CS ÚRS 2018 01</t>
  </si>
  <si>
    <t>4</t>
  </si>
  <si>
    <t>-1565777871</t>
  </si>
  <si>
    <t>VV</t>
  </si>
  <si>
    <t>0,55*1,45+0,55*1,2</t>
  </si>
  <si>
    <t>317141443</t>
  </si>
  <si>
    <t>Překlady ploché prefabrikované z pórobetonu osazené do tenkého maltového lože, včetně slepení dvou překladů vedle sebe po celé délce boční plochy, výšky překladu do 200 mm šířky 150 mm, délky překladu přes 1300 do 1500 mm</t>
  </si>
  <si>
    <t>kus</t>
  </si>
  <si>
    <t>670365555</t>
  </si>
  <si>
    <t>340271041</t>
  </si>
  <si>
    <t>Zazdívka otvorů v příčkách nebo stěnách pórobetonovými tvárnicemi plochy přes 0,025 m2 do 1 m2, objemová hmotnost 500 kg/m3, tloušťka příčky 150 mm</t>
  </si>
  <si>
    <t>1628151533</t>
  </si>
  <si>
    <t>"přizdívka ostění:" 0,45*0,9</t>
  </si>
  <si>
    <t>342272245</t>
  </si>
  <si>
    <t>Příčky z pórobetonových tvárnic hladkých na tenké maltové lože objemová hmotnost do 500 kg/m3, tloušťka příčky 150 mm</t>
  </si>
  <si>
    <t>-167389658</t>
  </si>
  <si>
    <t>1,8*(5,5*2+2,8+1*2+9,2+4,1)</t>
  </si>
  <si>
    <t>-1,3*0,9*5-1*0,8*2</t>
  </si>
  <si>
    <t>Mezisoučet</t>
  </si>
  <si>
    <t>5</t>
  </si>
  <si>
    <t>342291121</t>
  </si>
  <si>
    <t>Ukotvení příček plochými kotvami, do konstrukce cihelné</t>
  </si>
  <si>
    <t>m</t>
  </si>
  <si>
    <t>-1308725888</t>
  </si>
  <si>
    <t>1,8*33+0,9</t>
  </si>
  <si>
    <t>Vodorovné konstrukce</t>
  </si>
  <si>
    <t>6</t>
  </si>
  <si>
    <t>417321212</t>
  </si>
  <si>
    <t>Ztužující pásy a věnce z betonu železového (bez výztuže) tř. C 12/15</t>
  </si>
  <si>
    <t>m3</t>
  </si>
  <si>
    <t>-677464734</t>
  </si>
  <si>
    <t>"požární stěny:" (0,45*5,5*0,07)*4</t>
  </si>
  <si>
    <t>7</t>
  </si>
  <si>
    <t>417351115</t>
  </si>
  <si>
    <t>Bednění bočnic ztužujících pásů a věnců včetně vzpěr zřízení</t>
  </si>
  <si>
    <t>1849825377</t>
  </si>
  <si>
    <t>0,15*(5,5*4*2+0,45*2*2)</t>
  </si>
  <si>
    <t>8</t>
  </si>
  <si>
    <t>417351116</t>
  </si>
  <si>
    <t>Bednění bočnic ztužujících pásů a věnců včetně vzpěr odstranění</t>
  </si>
  <si>
    <t>1207862640</t>
  </si>
  <si>
    <t>Úpravy povrchů, podlahy a osazování výplní</t>
  </si>
  <si>
    <t>9</t>
  </si>
  <si>
    <t>611325213</t>
  </si>
  <si>
    <t>Vápenocementová omítka jednotlivých malých ploch hladká na stropech, plochy jednotlivě přes 0,25 do 1 m2</t>
  </si>
  <si>
    <t>-867790245</t>
  </si>
  <si>
    <t>"oprava u nového okna:" 1</t>
  </si>
  <si>
    <t>10</t>
  </si>
  <si>
    <t>611325223</t>
  </si>
  <si>
    <t>Vápenocementová omítka jednotlivých malých ploch štuková na stropech, plochy jednotlivě přes 0,25 do 1 m2</t>
  </si>
  <si>
    <t>-1142973068</t>
  </si>
  <si>
    <t>"oprava u nového okna - venkovní:" 1</t>
  </si>
  <si>
    <t>11</t>
  </si>
  <si>
    <t>612131121</t>
  </si>
  <si>
    <t>Podkladní a spojovací vrstva vnitřních omítaných ploch penetrace akrylát-silikonová nanášená ručně stěn</t>
  </si>
  <si>
    <t>619767310</t>
  </si>
  <si>
    <t>12</t>
  </si>
  <si>
    <t>612142001</t>
  </si>
  <si>
    <t>Potažení vnitřních ploch pletivem v ploše nebo pruzích, na plném podkladu sklovláknitým vtlačením do tmelu stěn</t>
  </si>
  <si>
    <t>-1792433401</t>
  </si>
  <si>
    <t>13</t>
  </si>
  <si>
    <t>613131101</t>
  </si>
  <si>
    <t>Podkladní a spojovací vrstva vnitřních omítaných ploch cementový postřik nanášený ručně celoplošně pilířů nebo sloupů</t>
  </si>
  <si>
    <t>-1582079348</t>
  </si>
  <si>
    <t>"komíny v prostoru krovu:" 30</t>
  </si>
  <si>
    <t>14</t>
  </si>
  <si>
    <t>613323111</t>
  </si>
  <si>
    <t>Omítka vápenocementová vnitřních ploch hladkých nanášená ručně jednovrstvá hladká, na neomítnutý bezesparý podklad, tloušťky do 5 mm pilířů nebo sloupů</t>
  </si>
  <si>
    <t>-1024135714</t>
  </si>
  <si>
    <t>613323191</t>
  </si>
  <si>
    <t>Omítka vápenocementová vnitřních ploch hladkých nanášená ručně jednovrstvá hladká, na neomítnutý bezesparý podklad, tloušťky do 5 mm Příplatek k cenám za každý další 1 mm tloušťky omítky přes 5 mm pilířů nebo sloupů</t>
  </si>
  <si>
    <t>-1751686990</t>
  </si>
  <si>
    <t>16</t>
  </si>
  <si>
    <t>622635081</t>
  </si>
  <si>
    <t>Oprava spárování cihelného zdiva cementovou maltou včetně vysekání a vyčištění spár komínového nad střechou, v rozsahu opravované plochy přes 30 do 40 %</t>
  </si>
  <si>
    <t>-1524816071</t>
  </si>
  <si>
    <t>(1,36*2+0,45*1*2)*6</t>
  </si>
  <si>
    <t>(1,33*2+0,45*1+0,45*1,4)*2+(1,65*2+0,45*1,2+0,45*1,55)*4</t>
  </si>
  <si>
    <t>Ostatní konstrukce a práce, bourání</t>
  </si>
  <si>
    <t>17</t>
  </si>
  <si>
    <t>94111113R4</t>
  </si>
  <si>
    <t>Průchod pod lešením vč.bezpečnostních prvků</t>
  </si>
  <si>
    <t>-573645717</t>
  </si>
  <si>
    <t>18</t>
  </si>
  <si>
    <t>94111113R6</t>
  </si>
  <si>
    <t>Mimostaveništní doprava lešení (dovoz a odvoz)</t>
  </si>
  <si>
    <t>soub</t>
  </si>
  <si>
    <t>-736679771</t>
  </si>
  <si>
    <t>19</t>
  </si>
  <si>
    <t>941112121</t>
  </si>
  <si>
    <t>Montáž lešení řadového trubkového lehkého pracovního bez podlah s provozním zatížením tř. 3 do 200 kg/m2 šířky tř. W09 přes 0,9 do 1,2 m, výšky do 10 m</t>
  </si>
  <si>
    <t>536696154</t>
  </si>
  <si>
    <t>8,5*(45,13*2+1*10+1,2*28+1,2*20)</t>
  </si>
  <si>
    <t>11*10*2</t>
  </si>
  <si>
    <t>20</t>
  </si>
  <si>
    <t>94111223R3</t>
  </si>
  <si>
    <t>Příplatek k lešení řadovému trubkovému lehkému bez podlah š 1,5 m v 25m za použití po dobu realizace</t>
  </si>
  <si>
    <t>-1672020039</t>
  </si>
  <si>
    <t>941112821</t>
  </si>
  <si>
    <t>Demontáž lešení řadového trubkového lehkého pracovního bez podlah s provozním zatížením tř. 3 do 200 kg/m2 šířky W09 přes 0,9 do 1,2 m, výšky do 10 m</t>
  </si>
  <si>
    <t>-1913868714</t>
  </si>
  <si>
    <t>22</t>
  </si>
  <si>
    <t>949211111</t>
  </si>
  <si>
    <t>Montáž lešeňové podlahy pro trubková lešení z fošen, prken nebo dřevěných sbíjených lešeňových dílců s příčníky nebo podélníky, ve výšce do 10 m</t>
  </si>
  <si>
    <t>1845549725</t>
  </si>
  <si>
    <t>1,2*(45,13*2+1*10+1,2*28+1,2*20)+15*2+86,4</t>
  </si>
  <si>
    <t>23</t>
  </si>
  <si>
    <t>94921121R1</t>
  </si>
  <si>
    <t>Montáž lešeňové podlahy pro trubková lešení Příplatek za první a každý další den použití lešení Příplatek k lešeňové podlaze s příčníky pro trubková lešení za použití po dobu výstavby</t>
  </si>
  <si>
    <t>352465691</t>
  </si>
  <si>
    <t>24</t>
  </si>
  <si>
    <t>949211811</t>
  </si>
  <si>
    <t>Demontáž lešeňové podlahy pro trubková lešení z fošen, prken nebo dřevěných sbíjených lešeňových dílců s příčníky nebo podélníky, ve výšce do 10 m</t>
  </si>
  <si>
    <t>-1185908708</t>
  </si>
  <si>
    <t>25</t>
  </si>
  <si>
    <t>952902601</t>
  </si>
  <si>
    <t>Čištění budov při provádění oprav a udržovacích prací vysátím prachu z trámů, nosníků apod.</t>
  </si>
  <si>
    <t>905496852</t>
  </si>
  <si>
    <t>"vyčistění pod tepelnou izolaci:" plS03+plS04</t>
  </si>
  <si>
    <t>26</t>
  </si>
  <si>
    <t>968082015</t>
  </si>
  <si>
    <t>Vybourání plastových rámů oken s křídly, dveřních zárubní, vrat rámu oken s křídly, plochy do 1 m2</t>
  </si>
  <si>
    <t>2133087559</t>
  </si>
  <si>
    <t>1,4*0,9</t>
  </si>
  <si>
    <t>27</t>
  </si>
  <si>
    <t>976047331</t>
  </si>
  <si>
    <t>Vybourání betonových nebo železobetonových dvířek, ventilací, obrub, krycích desek krycích desek, ukončujících horní plochu zdiva, tl. přes 100 mm</t>
  </si>
  <si>
    <t>-1587971548</t>
  </si>
  <si>
    <t>"komín:" 1,45+1,2</t>
  </si>
  <si>
    <t>28</t>
  </si>
  <si>
    <t>978013191</t>
  </si>
  <si>
    <t>Otlučení vápenných nebo vápenocementových omítek vnitřních ploch stěn s vyškrabáním spar, s očištěním zdiva, v rozsahu přes 50 do 100 %</t>
  </si>
  <si>
    <t>-1210397398</t>
  </si>
  <si>
    <t>"komíny v prostoru krovu:" 20</t>
  </si>
  <si>
    <t>997</t>
  </si>
  <si>
    <t>Přesun sutě</t>
  </si>
  <si>
    <t>29</t>
  </si>
  <si>
    <t>997013153</t>
  </si>
  <si>
    <t>Vnitrostaveništní doprava suti a vybouraných hmot vodorovně do 50 m svisle s omezením mechanizace pro budovy a haly výšky přes 9 do 12 m</t>
  </si>
  <si>
    <t>t</t>
  </si>
  <si>
    <t>-643692002</t>
  </si>
  <si>
    <t>30</t>
  </si>
  <si>
    <t>997013501</t>
  </si>
  <si>
    <t>Odvoz suti a vybouraných hmot na skládku nebo meziskládku se složením, na vzdálenost do 1 km</t>
  </si>
  <si>
    <t>-1036197614</t>
  </si>
  <si>
    <t>31</t>
  </si>
  <si>
    <t>9970135R0</t>
  </si>
  <si>
    <t>Odvoz suti a vybouraných hmot na skládku Příplatek k odvozu suti a vybouraných hmot za dopravu na místo skládky</t>
  </si>
  <si>
    <t>2016174404</t>
  </si>
  <si>
    <t>32</t>
  </si>
  <si>
    <t>997013831</t>
  </si>
  <si>
    <t>Poplatek za uložení stavebního odpadu na skládce (skládkovné) směsného stavebního a demoličního zatříděného do Katalogu odpadů pod kódem 170 904</t>
  </si>
  <si>
    <t>-2103178379</t>
  </si>
  <si>
    <t>"škvára, lepenka ...:" 28,874-4,5-3,122-0,9</t>
  </si>
  <si>
    <t>33</t>
  </si>
  <si>
    <t>997014R21</t>
  </si>
  <si>
    <t>Poplatek za uložení dřevní hmoty na skládce</t>
  </si>
  <si>
    <t>-269643148</t>
  </si>
  <si>
    <t>34</t>
  </si>
  <si>
    <t>997014R22</t>
  </si>
  <si>
    <t>Poplatek za uložení klempířských prvků na skládce</t>
  </si>
  <si>
    <t>-835919785</t>
  </si>
  <si>
    <t>35</t>
  </si>
  <si>
    <t>997014R23</t>
  </si>
  <si>
    <t>Poplatek za uložení omítky a cihelné suti skládce</t>
  </si>
  <si>
    <t>1347993324</t>
  </si>
  <si>
    <t>998</t>
  </si>
  <si>
    <t>Přesun hmot</t>
  </si>
  <si>
    <t>36</t>
  </si>
  <si>
    <t>998018002</t>
  </si>
  <si>
    <t>Přesun hmot pro budovy občanské výstavby, bydlení, výrobu a služby ruční - bez užití mechanizace vodorovná dopravní vzdálenost do 100 m pro budovy s jakoukoliv nosnou konstrukcí výšky přes 6 do 12 m</t>
  </si>
  <si>
    <t>1737281481</t>
  </si>
  <si>
    <t>PSV</t>
  </si>
  <si>
    <t>Práce a dodávky PSV</t>
  </si>
  <si>
    <t>712</t>
  </si>
  <si>
    <t>Povlakové krytiny</t>
  </si>
  <si>
    <t>37</t>
  </si>
  <si>
    <t>712400831</t>
  </si>
  <si>
    <t>Odstranění ze střech šikmých přes 10° do 30° krytiny povlakové jednovrstvé</t>
  </si>
  <si>
    <t>231788950</t>
  </si>
  <si>
    <t>713</t>
  </si>
  <si>
    <t>Izolace tepelné</t>
  </si>
  <si>
    <t>38</t>
  </si>
  <si>
    <t>713111111</t>
  </si>
  <si>
    <t>Montáž tepelné izolace stropů rohožemi, pásy, dílci, deskami, bloky (izolační materiál ve specifikaci) vrchem bez překrytí lepenkou kladenými volně</t>
  </si>
  <si>
    <t>-1514809194</t>
  </si>
  <si>
    <t>"skladba S03 - šikmé plochy:" 1,5*5,2+3*4*2+2,7*9+1,5*5+3*4+1,5*(2,8+5,2)+3*4</t>
  </si>
  <si>
    <t>"skladba S04 - stropy:" 7,2*8,7+3,5*3,5+4*3+7,2*8,7</t>
  </si>
  <si>
    <t>(plS03+plS04)*3</t>
  </si>
  <si>
    <t>39</t>
  </si>
  <si>
    <t>713131121</t>
  </si>
  <si>
    <t>Montáž tepelné izolace stěn rohožemi, pásy, deskami, dílci, bloky (izolační materiál ve specifikaci) přichycením úchytnými dráty a závlačkami</t>
  </si>
  <si>
    <t>866541908</t>
  </si>
  <si>
    <t>40</t>
  </si>
  <si>
    <t>713131151</t>
  </si>
  <si>
    <t>Montáž tepelné izolace stěn rohožemi, pásy, deskami, dílci, bloky (izolační materiál ve specifikaci) vložením jednovrstvě</t>
  </si>
  <si>
    <t>-1916456983</t>
  </si>
  <si>
    <t>"S05:"(1*2)*2</t>
  </si>
  <si>
    <t>41</t>
  </si>
  <si>
    <t>M</t>
  </si>
  <si>
    <t>63151517</t>
  </si>
  <si>
    <t>deska izolační minerální kontaktních fasád podélné vlákno λ=0,036 tl 20mm</t>
  </si>
  <si>
    <t>1635208659</t>
  </si>
  <si>
    <t>(plS03+plS04)*1,02</t>
  </si>
  <si>
    <t>"S05:"2</t>
  </si>
  <si>
    <t>42</t>
  </si>
  <si>
    <t>63148152</t>
  </si>
  <si>
    <t>deska izolační minerální univerzální λ=0,035 tl 60mm</t>
  </si>
  <si>
    <t>878681719</t>
  </si>
  <si>
    <t>43</t>
  </si>
  <si>
    <t>63148153</t>
  </si>
  <si>
    <t>deska izolační minerální univerzální λ=0,035 tl 80mm</t>
  </si>
  <si>
    <t>1339758504</t>
  </si>
  <si>
    <t>44</t>
  </si>
  <si>
    <t>63148155</t>
  </si>
  <si>
    <t>deska izolační minerální univerzální λ=0,035 tl 120mm</t>
  </si>
  <si>
    <t>-618709689</t>
  </si>
  <si>
    <t>63148150</t>
  </si>
  <si>
    <t>deska izolační minerální univerzální λ=0,035 tl 40mm</t>
  </si>
  <si>
    <t>-1256379226</t>
  </si>
  <si>
    <t>46</t>
  </si>
  <si>
    <t>-1836827958</t>
  </si>
  <si>
    <t>"zateplení stěn:" plS10</t>
  </si>
  <si>
    <t>47</t>
  </si>
  <si>
    <t>2063750091</t>
  </si>
  <si>
    <t>48</t>
  </si>
  <si>
    <t>-2145075241</t>
  </si>
  <si>
    <t>19,5*1,02 'Přepočtené koeficientem množství</t>
  </si>
  <si>
    <t>49</t>
  </si>
  <si>
    <t>63150962</t>
  </si>
  <si>
    <t>plsť tepelně izolační příčková akustická λ=0,037 tl 40mm</t>
  </si>
  <si>
    <t>770129871</t>
  </si>
  <si>
    <t>50</t>
  </si>
  <si>
    <t>713190814</t>
  </si>
  <si>
    <t>Odstranění tepelné izolace běžných stavebních konstrukcí – vrstvy, doplňky a konstrukční součásti izolační vrstvy lože škvárové průměrné tloušťky přes 150 do 200 mm</t>
  </si>
  <si>
    <t>1524311516</t>
  </si>
  <si>
    <t>"prostor kleštin:"5,8*8</t>
  </si>
  <si>
    <t>"šikmá střecha" 2*8*2+1*4</t>
  </si>
  <si>
    <t>51</t>
  </si>
  <si>
    <t>713191133</t>
  </si>
  <si>
    <t>Montáž tepelné izolace stavebních konstrukcí - doplňky a konstrukční součásti podlah, stropů vrchem nebo střech překrytím fólií položenou volně s přelepením spojů</t>
  </si>
  <si>
    <t>212988398</t>
  </si>
  <si>
    <t>"pl + kolem krokví:"(plS03+plS04+2)*1,3</t>
  </si>
  <si>
    <t>52</t>
  </si>
  <si>
    <t>28329295R1</t>
  </si>
  <si>
    <t xml:space="preserve">Parobrzdná zábrana s proměnnými difuzními vlastnostmi  DORKEN DELTA-NOVA FLEXX</t>
  </si>
  <si>
    <t>-1575661868</t>
  </si>
  <si>
    <t>((plS03+plS04+2)*1,3)*1,1</t>
  </si>
  <si>
    <t>53</t>
  </si>
  <si>
    <t>283292231</t>
  </si>
  <si>
    <t>těsnící páska Dörken Delta - Band RA/RB</t>
  </si>
  <si>
    <t>-1192017647</t>
  </si>
  <si>
    <t>54</t>
  </si>
  <si>
    <t>71319113R4</t>
  </si>
  <si>
    <t>Lepení parozábrany z boku ke krokvím/kleštinám (vč.upevňovacího materiálu)</t>
  </si>
  <si>
    <t>774950128</t>
  </si>
  <si>
    <t>1,5*11+3*8*2+2,7*18+1,5*10+3*8+1,5*6+3*8+1,5*11</t>
  </si>
  <si>
    <t>7,2*19+3,5*6+3*8+7,2*19+10</t>
  </si>
  <si>
    <t>55</t>
  </si>
  <si>
    <t>998713102</t>
  </si>
  <si>
    <t>Přesun hmot pro izolace tepelné stanovený z hmotnosti přesunovaného materiálu vodorovná dopravní vzdálenost do 50 m v objektech výšky přes 6 m do 12 m</t>
  </si>
  <si>
    <t>-1131416827</t>
  </si>
  <si>
    <t>56</t>
  </si>
  <si>
    <t>998713181</t>
  </si>
  <si>
    <t>Přesun hmot pro izolace tepelné stanovený z hmotnosti přesunovaného materiálu Příplatek k cenám za přesun prováděný bez použití mechanizace pro jakoukoliv výšku objektu</t>
  </si>
  <si>
    <t>-1744737908</t>
  </si>
  <si>
    <t>762</t>
  </si>
  <si>
    <t>Konstrukce tesařské</t>
  </si>
  <si>
    <t>57</t>
  </si>
  <si>
    <t>762083122</t>
  </si>
  <si>
    <t>Práce společné pro tesařské konstrukce impregnace řeziva máčením proti dřevokaznému hmyzu, houbám a plísním, třída ohrožení 3 a 4 (dřevo v exteriéru)</t>
  </si>
  <si>
    <t>-1885758347</t>
  </si>
  <si>
    <t>"prkna bednění +dopl.trámy:"rbed+rDopl</t>
  </si>
  <si>
    <t>58</t>
  </si>
  <si>
    <t>762330R01</t>
  </si>
  <si>
    <t>Podepření vaznice ve vnějším štítu - kompletní konstrukce (vzpěra 100/100 do svislého prahu 150/100 - hoblované a natřené prvky dl do 0,8m, svislý prah kotven do zdi 3xchemickou kotvou, tesařské spoje)</t>
  </si>
  <si>
    <t>-1192279950</t>
  </si>
  <si>
    <t>59</t>
  </si>
  <si>
    <t>762331923</t>
  </si>
  <si>
    <t>Vázané konstrukce krovů vyřezání části střešní vazby průřezové plochy řeziva přes 120 do 224 cm2, délky vyřezané části krovového prvku přes 5 do 8 m</t>
  </si>
  <si>
    <t>1648884792</t>
  </si>
  <si>
    <t>"výměna krokve 120/160:" 6,6</t>
  </si>
  <si>
    <t>"Výměna kleštiny120/160:" 7,5*2</t>
  </si>
  <si>
    <t>60</t>
  </si>
  <si>
    <t>762332932</t>
  </si>
  <si>
    <t>Vázané konstrukce krovů doplnění části střešní vazby montáž z nehoblovaného řeziva (materiál ve specifikaci), průřezové plochy přes 120 do 224 cm2</t>
  </si>
  <si>
    <t>-248402805</t>
  </si>
  <si>
    <t>"podepření okapní vaznice 140/140:"1,8*7+1,8*8+1,8*2</t>
  </si>
  <si>
    <t>"prah pro podepření krokví 160/80:"5,5*2+5*2</t>
  </si>
  <si>
    <t>"podepření krokví 120/80:" 1,2*(10+10)+1,2*(10+10)</t>
  </si>
  <si>
    <t>"prah pod stojku 150/100:" 3,3*2+3,3*2</t>
  </si>
  <si>
    <t xml:space="preserve">"podepření/sloupky  střední vaznice 140/140:" 3,5*4*2</t>
  </si>
  <si>
    <t>"zesílení střední vaznice 80/200:" 5,7</t>
  </si>
  <si>
    <t>61</t>
  </si>
  <si>
    <t>762332933</t>
  </si>
  <si>
    <t>Vázané konstrukce krovů doplnění části střešní vazby montáž z nehoblovaného řeziva (materiál ve specifikaci), průřezové plochy přes 224 do 288 cm2</t>
  </si>
  <si>
    <t>1473276660</t>
  </si>
  <si>
    <t>"podepření střešní vaznice v prostoru krovu 140/180:"4*2</t>
  </si>
  <si>
    <t>"podepření střešní vaznice v prostoru krovu 140/180:"4,4*4</t>
  </si>
  <si>
    <t>"nová stojka 140/140:" 1</t>
  </si>
  <si>
    <t>62</t>
  </si>
  <si>
    <t>60512121</t>
  </si>
  <si>
    <t>řezivo jehličnaté hranol jakost I-II dl 4-5m</t>
  </si>
  <si>
    <t>1629919976</t>
  </si>
  <si>
    <t>"podepření okapní vaznice 140/140:"0,14*0,14*30,6*1,08</t>
  </si>
  <si>
    <t>"prah pro podepření krokví 160/80:" 0,16*0,08*21*1,08</t>
  </si>
  <si>
    <t>"podepření krokví 120/80:" 0,12*0,08*48*1,08</t>
  </si>
  <si>
    <t>"výměna krokve 120/160:" 0,12*0,16*6,6*1,08</t>
  </si>
  <si>
    <t>"Výměna kleštiny120/160:" 0,12*0,16*15*1,08</t>
  </si>
  <si>
    <t>"prah pod stojku 150/100:" 0,15*0,1*13,2</t>
  </si>
  <si>
    <t xml:space="preserve">"podepření/sloupky  střední vaznice 140/140:" 0,14*0,14*28*1,08</t>
  </si>
  <si>
    <t>"zesílení střední vaznice 80/200:" 0,08*0,2*5,7*1,08</t>
  </si>
  <si>
    <t>"podepření střešní vaznice v prostoru krovu 140/180:"0,14*0,18*8*1,08</t>
  </si>
  <si>
    <t>"podepření střešní vaznice v prostoru krovu 140/180:"0,14*0,18*17,6*1,08</t>
  </si>
  <si>
    <t>"nová stojka 140/140:" 0,14*0,14*1*1,1</t>
  </si>
  <si>
    <t>63</t>
  </si>
  <si>
    <t>762341210</t>
  </si>
  <si>
    <t>Bednění a laťování montáž bednění střech rovných a šikmých sklonu do 60° s vyřezáním otvorů z prken hrubých na sraz tl. do 32 mm</t>
  </si>
  <si>
    <t>1811638915</t>
  </si>
  <si>
    <t>"nové bednění pod krytinu:" plStř</t>
  </si>
  <si>
    <t>"denontáž v šikmé ploše pro vložení TI (skladba S03):" plS03</t>
  </si>
  <si>
    <t>64</t>
  </si>
  <si>
    <t>60511120</t>
  </si>
  <si>
    <t>prkna stavební prismovaná středová řezivo stavební tl 25(32)mm dl 2-5m</t>
  </si>
  <si>
    <t>1592766852</t>
  </si>
  <si>
    <t>(plStř+plS03)*0,024*1,1</t>
  </si>
  <si>
    <t>65</t>
  </si>
  <si>
    <t>762341250</t>
  </si>
  <si>
    <t>Bednění a laťování montáž bednění střech rovných a šikmých sklonu do 60° s vyřezáním otvorů z prken hoblovaných</t>
  </si>
  <si>
    <t>-735622379</t>
  </si>
  <si>
    <t>"přesahy střechy- výměna stávajícího bednění :" 1,1*(45,13*2-6,77)</t>
  </si>
  <si>
    <t>"štíty:" (6,515-1,1)*2,2*4</t>
  </si>
  <si>
    <t>66</t>
  </si>
  <si>
    <t>605111306</t>
  </si>
  <si>
    <t xml:space="preserve">řezivo stavební prkna hoblovaná,sušené </t>
  </si>
  <si>
    <t>-1454035817</t>
  </si>
  <si>
    <t>BPresah*0,024*1,1</t>
  </si>
  <si>
    <t>67</t>
  </si>
  <si>
    <t>762341811</t>
  </si>
  <si>
    <t>Demontáž bednění a laťování bednění střech rovných, obloukových, sklonu do 60° se všemi nadstřešními konstrukcemi z prken hrubých, hoblovaných tl. do 32 mm</t>
  </si>
  <si>
    <t>101971418</t>
  </si>
  <si>
    <t>"přesah střechy- pohledový:" BPresah</t>
  </si>
  <si>
    <t>68</t>
  </si>
  <si>
    <t>762341931</t>
  </si>
  <si>
    <t>Bednění a laťování střech vyřezání jednotlivých otvorů bez rozebrání krytiny v bednění z prken tl. do 32 mm, otvoru plochy jednotlivě do 1 m2</t>
  </si>
  <si>
    <t>1840989678</t>
  </si>
  <si>
    <t>"opravy v ploše:"30</t>
  </si>
  <si>
    <t>69</t>
  </si>
  <si>
    <t>762341933</t>
  </si>
  <si>
    <t>Bednění a laťování střech vyřezání jednotlivých otvorů bez rozebrání krytiny v bednění z prken tl. do 32 mm, otvoru plochy jednotlivě přes 4 m2</t>
  </si>
  <si>
    <t>-1210935954</t>
  </si>
  <si>
    <t>"štít:" (6,515-1,1)*4</t>
  </si>
  <si>
    <t>"požární stěny:" (6,515-1,1)*4*2</t>
  </si>
  <si>
    <t>70</t>
  </si>
  <si>
    <t>762342216</t>
  </si>
  <si>
    <t>Bednění a laťování montáž laťování střech jednoduchých sklonu do 60° při osové vzdálenosti latí přes 360 do 600 mm</t>
  </si>
  <si>
    <t>726411872</t>
  </si>
  <si>
    <t>"duhé laťování boky vikýře:"1*2</t>
  </si>
  <si>
    <t>71</t>
  </si>
  <si>
    <t>762342441</t>
  </si>
  <si>
    <t>Bednění a laťování montáž lišt trojúhelníkových nebo kontralatí</t>
  </si>
  <si>
    <t>-1499382090</t>
  </si>
  <si>
    <t>"doplnění latí mezi krokve:" 1*(6+6+10+4+11+2)+1*(5+6+8+6+8+6+5)</t>
  </si>
  <si>
    <t>72</t>
  </si>
  <si>
    <t>60514114</t>
  </si>
  <si>
    <t>řezivo jehličnaté latě střešní impregnované dl 4 m</t>
  </si>
  <si>
    <t>-1278319754</t>
  </si>
  <si>
    <t>0,04*0,06*((plStř+2)*1,1)*1,1</t>
  </si>
  <si>
    <t>0,04*0,06*dlLdopl*1,1</t>
  </si>
  <si>
    <t>73</t>
  </si>
  <si>
    <t>762343911</t>
  </si>
  <si>
    <t>Bednění a laťování střech zabednění jednotlivých otvorů ve střeše prkny tl. do 32 mm (materiál v ceně), otvoru plochy jednotlivě do 1 m2</t>
  </si>
  <si>
    <t>-2076425792</t>
  </si>
  <si>
    <t>"opravy:"25</t>
  </si>
  <si>
    <t>74</t>
  </si>
  <si>
    <t>762395000</t>
  </si>
  <si>
    <t>Spojovací prostředky krovů, bednění a laťování, nadstřešních konstrukcí svory, prkna, hřebíky, pásová ocel, vruty</t>
  </si>
  <si>
    <t>-424250179</t>
  </si>
  <si>
    <t>rbed+rlat</t>
  </si>
  <si>
    <t>75</t>
  </si>
  <si>
    <t>76239500R2</t>
  </si>
  <si>
    <t>Spojovací prostředky pro montáž krovu - vruty konstrukční do dřeva, svorníky, spojky BOVA</t>
  </si>
  <si>
    <t>-1329242096</t>
  </si>
  <si>
    <t>76</t>
  </si>
  <si>
    <t>762811100</t>
  </si>
  <si>
    <t>Záklop stropů montáž (materiál ve specifikaci) z prken hrubých vrchního přesahovaného</t>
  </si>
  <si>
    <t>710747785</t>
  </si>
  <si>
    <t>"podlaha :" 5,5*9+3*3+5,5*2,6+5,5*9</t>
  </si>
  <si>
    <t>77</t>
  </si>
  <si>
    <t>60511092</t>
  </si>
  <si>
    <t>řezivo jehličnaté boční omítané dl 4 - 6 m tl. 23 mm, šířka 8 - 16 cm jakost I.</t>
  </si>
  <si>
    <t>901033671</t>
  </si>
  <si>
    <t>122,300*0,024*1,1</t>
  </si>
  <si>
    <t>78</t>
  </si>
  <si>
    <t>762811811</t>
  </si>
  <si>
    <t>Demontáž záklopů stropů vrchních a zapuštěných z hrubých prken, tl. do 32 mm</t>
  </si>
  <si>
    <t>1247336305</t>
  </si>
  <si>
    <t>4,8*8</t>
  </si>
  <si>
    <t>79</t>
  </si>
  <si>
    <t>762895000</t>
  </si>
  <si>
    <t>Spojovací prostředky záklopu stropů, stropnic, podbíjení hřebíky, svory</t>
  </si>
  <si>
    <t>2137155830</t>
  </si>
  <si>
    <t>80</t>
  </si>
  <si>
    <t>998762102</t>
  </si>
  <si>
    <t>Přesun hmot pro konstrukce tesařské stanovený z hmotnosti přesunovaného materiálu vodorovná dopravní vzdálenost do 50 m v objektech výšky přes 6 do 12 m</t>
  </si>
  <si>
    <t>1383760821</t>
  </si>
  <si>
    <t>81</t>
  </si>
  <si>
    <t>998762181</t>
  </si>
  <si>
    <t>Přesun hmot pro konstrukce tesařské stanovený z hmotnosti přesunovaného materiálu Příplatek k cenám za přesun prováděný bez použití mechanizace pro jakoukoliv výšku objektu</t>
  </si>
  <si>
    <t>1920667191</t>
  </si>
  <si>
    <t>763</t>
  </si>
  <si>
    <t>Konstrukce suché výstavby</t>
  </si>
  <si>
    <t>82</t>
  </si>
  <si>
    <t>763221113</t>
  </si>
  <si>
    <t>Stěna předsazená ze sádrovláknitých desek s nosnou konstrukcí z ocelových profilů CW, UW jednoduše opláštěná deskou tl. 10 mm, bez TI, stěna tl. 110 mm, profil 100</t>
  </si>
  <si>
    <t>-1238272470</t>
  </si>
  <si>
    <t>"skladba S10:" 2,5*(4,7+3,1)</t>
  </si>
  <si>
    <t>763121712</t>
  </si>
  <si>
    <t>Stěna předsazená ze sádrokartonových desek ostatní konstrukce a práce na předsazených stěnách ze sádrokartonových desek zalomení stěny</t>
  </si>
  <si>
    <t>1889465742</t>
  </si>
  <si>
    <t>"zakončení stěny v prostoru:"2,5</t>
  </si>
  <si>
    <t>84</t>
  </si>
  <si>
    <t>998763101</t>
  </si>
  <si>
    <t>Přesun hmot pro dřevostavby stanovený z hmotnosti přesunovaného materiálu vodorovná dopravní vzdálenost do 50 m v objektech výšky přes 6 do 12 m</t>
  </si>
  <si>
    <t>-761474075</t>
  </si>
  <si>
    <t>85</t>
  </si>
  <si>
    <t>998763181</t>
  </si>
  <si>
    <t>Přesun hmot pro dřevostavby stanovený z hmotnosti přesunovaného materiálu Příplatek k ceně za přesun prováděný bez použití mechanizace pro jakoukoliv výšku objektu</t>
  </si>
  <si>
    <t>-310057223</t>
  </si>
  <si>
    <t>764</t>
  </si>
  <si>
    <t>Konstrukce klempířské</t>
  </si>
  <si>
    <t>86</t>
  </si>
  <si>
    <t>764001801</t>
  </si>
  <si>
    <t>Demontáž klempířských konstrukcí podkladního plechu do suti</t>
  </si>
  <si>
    <t>-938810987</t>
  </si>
  <si>
    <t>46,2+90,26</t>
  </si>
  <si>
    <t>87</t>
  </si>
  <si>
    <t>764001841</t>
  </si>
  <si>
    <t>Demontáž klempířských konstrukcí krytiny ze šablon do suti</t>
  </si>
  <si>
    <t>903954456</t>
  </si>
  <si>
    <t>88</t>
  </si>
  <si>
    <t>764002801</t>
  </si>
  <si>
    <t>Demontáž klempířských konstrukcí závětrné lišty do suti</t>
  </si>
  <si>
    <t>1999543987</t>
  </si>
  <si>
    <t>89</t>
  </si>
  <si>
    <t>764002821</t>
  </si>
  <si>
    <t>Demontáž klempířských konstrukcí střešního výlezu do suti</t>
  </si>
  <si>
    <t>1887950631</t>
  </si>
  <si>
    <t>90</t>
  </si>
  <si>
    <t>764002851</t>
  </si>
  <si>
    <t>Demontáž klempířských konstrukcí oplechování parapetů do suti</t>
  </si>
  <si>
    <t>-276258163</t>
  </si>
  <si>
    <t>91</t>
  </si>
  <si>
    <t>764004801</t>
  </si>
  <si>
    <t>Demontáž klempířských konstrukcí žlabu podokapního do suti</t>
  </si>
  <si>
    <t>1750587304</t>
  </si>
  <si>
    <t>92</t>
  </si>
  <si>
    <t>764004821</t>
  </si>
  <si>
    <t>Demontáž klempířských konstrukcí žlabu nástřešního do suti</t>
  </si>
  <si>
    <t>1187023727</t>
  </si>
  <si>
    <t>93</t>
  </si>
  <si>
    <t>764004861</t>
  </si>
  <si>
    <t>Demontáž klempířských konstrukcí svodu do suti</t>
  </si>
  <si>
    <t>1837271526</t>
  </si>
  <si>
    <t>94</t>
  </si>
  <si>
    <t>764021401</t>
  </si>
  <si>
    <t>Podkladní plech z hliníkového plechu rš 150 mm</t>
  </si>
  <si>
    <t>477245141</t>
  </si>
  <si>
    <t>6,52*4+0,92*6+1,1*6</t>
  </si>
  <si>
    <t>"bok vikýře:" 0,8*2+3,2*2</t>
  </si>
  <si>
    <t>95</t>
  </si>
  <si>
    <t>764021403</t>
  </si>
  <si>
    <t>Podkladní plech z hliníkového plechu rš 250 mm</t>
  </si>
  <si>
    <t>2048506140</t>
  </si>
  <si>
    <t>"u okapu:" 45,13*2</t>
  </si>
  <si>
    <t>96</t>
  </si>
  <si>
    <t>764021421</t>
  </si>
  <si>
    <t>Dilatační lišta z hliníkového plechu připojovací, včetně tmelení rš 100 mm</t>
  </si>
  <si>
    <t>1816440485</t>
  </si>
  <si>
    <t>"komíny:" (1,5*2+0,5*2)*6+(1,1*2+0,45*2)*6</t>
  </si>
  <si>
    <t>"zdi:" 1,2*2</t>
  </si>
  <si>
    <t>97</t>
  </si>
  <si>
    <t>7640214R10</t>
  </si>
  <si>
    <t xml:space="preserve">Ochranná mřížka větrací mezery z Al děrovaného plechu </t>
  </si>
  <si>
    <t>-2086457554</t>
  </si>
  <si>
    <t>45,13*2</t>
  </si>
  <si>
    <t>98</t>
  </si>
  <si>
    <t>764121413</t>
  </si>
  <si>
    <t>Krytina z hliníkového plechu s úpravou u okapů, prostupů a výčnělků střechy rovné drážkováním ze svitků rš 670 mm, sklon střechy přes 30 do 60°</t>
  </si>
  <si>
    <t>-729797367</t>
  </si>
  <si>
    <t>6,515*45,13*2+0,99*4,56*2+0,82*5,78*3+1,2*1,1*2</t>
  </si>
  <si>
    <t>"boky vikýře:" 0,8*2</t>
  </si>
  <si>
    <t>"navýšení plochy-okap:" 0,1*(45,13+1,2)*2</t>
  </si>
  <si>
    <t>"navýšení u komínů a zdi:" 0,2*dlDilLis</t>
  </si>
  <si>
    <t>Součet</t>
  </si>
  <si>
    <t>99</t>
  </si>
  <si>
    <t>764121491</t>
  </si>
  <si>
    <t>Krytina z hliníkového plechu s úpravou u okapů, prostupů a výčnělků Příplatek k cenám za těsnění drážek ve sklonu do 10°</t>
  </si>
  <si>
    <t>81431685</t>
  </si>
  <si>
    <t>100</t>
  </si>
  <si>
    <t>764216444</t>
  </si>
  <si>
    <t>Oplechování parapetů z pozinkovaného plechu rovných celoplošně lepené, bez rohů rš 330 mm</t>
  </si>
  <si>
    <t>1401841186</t>
  </si>
  <si>
    <t>101</t>
  </si>
  <si>
    <t>764216465</t>
  </si>
  <si>
    <t>Oplechování parapetů z pozinkovaného plechu rovných celoplošně lepené, bez rohů Příplatek k cenám za zvýšenou pracnost při provedení rohu nebo koutu do rš 400 mm</t>
  </si>
  <si>
    <t>-1469084194</t>
  </si>
  <si>
    <t>102</t>
  </si>
  <si>
    <t>764221408</t>
  </si>
  <si>
    <t>Oplechování střešních prvků z hliníkového plechu hřebene větraného, včetně větrací mřížky z hřebenáčů</t>
  </si>
  <si>
    <t>50603908</t>
  </si>
  <si>
    <t>45,13-0,9*6</t>
  </si>
  <si>
    <t>103</t>
  </si>
  <si>
    <t>764221411</t>
  </si>
  <si>
    <t>Oplechování střešních prvků z hliníkového plechu hřebene nevětraného spojením na dvojitou stojatou drážku</t>
  </si>
  <si>
    <t>-1699949290</t>
  </si>
  <si>
    <t>0,3*2*6</t>
  </si>
  <si>
    <t>104</t>
  </si>
  <si>
    <t>764222402</t>
  </si>
  <si>
    <t>Oplechování střešních prvků z hliníkového plechu štítu závětrnou lištou rš 200 mm</t>
  </si>
  <si>
    <t>-1356174816</t>
  </si>
  <si>
    <t>"bok vikýře:" 3,2*2</t>
  </si>
  <si>
    <t>105</t>
  </si>
  <si>
    <t>764222431</t>
  </si>
  <si>
    <t>Oplechování střešních prvků z hliníkového plechu okapu okapovým plechem střechy rovné rš 150 mm</t>
  </si>
  <si>
    <t>1186215874</t>
  </si>
  <si>
    <t>"okapnička pojistné folie:" 45,13*2</t>
  </si>
  <si>
    <t>106</t>
  </si>
  <si>
    <t>764223400</t>
  </si>
  <si>
    <t>Podélná střešní dilatace ve falcované krytině</t>
  </si>
  <si>
    <t>-611038841</t>
  </si>
  <si>
    <t>107</t>
  </si>
  <si>
    <t>764223452</t>
  </si>
  <si>
    <t>Oplechování střešních prvků z hliníkového plechu střešní výlez rozměru 600 x 600 mm, střechy s krytinou plechovou</t>
  </si>
  <si>
    <t>-858864399</t>
  </si>
  <si>
    <t>108</t>
  </si>
  <si>
    <t>764223455</t>
  </si>
  <si>
    <t>Oplechování střešních prvků z hliníkového plechu sněhový zachytávač průbežný jednotrubkový</t>
  </si>
  <si>
    <t>-1176173943</t>
  </si>
  <si>
    <t>109</t>
  </si>
  <si>
    <t>764223456</t>
  </si>
  <si>
    <t>Oplechování střešních prvků z hliníkového plechu sněhový zachytávač průbežný dvoutrubkový</t>
  </si>
  <si>
    <t>-864165132</t>
  </si>
  <si>
    <t>110</t>
  </si>
  <si>
    <t>76432642R2</t>
  </si>
  <si>
    <t xml:space="preserve">D+M Systémový nalepovací proprostup pro falcované střechy DN 80-125mm </t>
  </si>
  <si>
    <t>-1011697033</t>
  </si>
  <si>
    <t>"anténa:" 3</t>
  </si>
  <si>
    <t>111</t>
  </si>
  <si>
    <t>76432642R3</t>
  </si>
  <si>
    <t xml:space="preserve">D+M Systémový nalepovací proprostup pro falcované střechy DN 122-170mm </t>
  </si>
  <si>
    <t>-1671543681</t>
  </si>
  <si>
    <t>112</t>
  </si>
  <si>
    <t>764521404</t>
  </si>
  <si>
    <t>Žlab podokapní z hliníkového plechu včetně háků a čel půlkruhový rš 330 mm</t>
  </si>
  <si>
    <t>682535119</t>
  </si>
  <si>
    <t>113</t>
  </si>
  <si>
    <t>764521444</t>
  </si>
  <si>
    <t>Žlab podokapní z hliníkového plechu včetně háků a čel kotlík oválný (trychtýřový), rš žlabu/průměr svodu 330/100 mm</t>
  </si>
  <si>
    <t>-335930295</t>
  </si>
  <si>
    <t>114</t>
  </si>
  <si>
    <t>764523407</t>
  </si>
  <si>
    <t>Žlab nadokapní (nástřešní) z hliníkového plechu oblého tvaru, včetně háků, čel a hrdel rš 670 mm</t>
  </si>
  <si>
    <t>1648425860</t>
  </si>
  <si>
    <t>6*2+4,6*2+10,3*2+4,6*2+10,3+11,2+5,78+0+5,2+2,2</t>
  </si>
  <si>
    <t>115</t>
  </si>
  <si>
    <t>764523427</t>
  </si>
  <si>
    <t>Žlab nadokapní (nástřešní) z hliníkového plechu Příplatek k cenám za zvýšenou pracnost při provedení rohu nebo koutu rš 670 mm</t>
  </si>
  <si>
    <t>-591553446</t>
  </si>
  <si>
    <t>116</t>
  </si>
  <si>
    <t>764528421</t>
  </si>
  <si>
    <t>Svod z hliníkového plechu včetně objímek, kolen a odskoků kruhový, průměru 80 mm</t>
  </si>
  <si>
    <t>1995415379</t>
  </si>
  <si>
    <t>117</t>
  </si>
  <si>
    <t>764528422</t>
  </si>
  <si>
    <t>Svod z hliníkového plechu včetně objímek, kolen a odskoků kruhový, průměru 100 mm</t>
  </si>
  <si>
    <t>133355737</t>
  </si>
  <si>
    <t>10*(4+3)</t>
  </si>
  <si>
    <t>118</t>
  </si>
  <si>
    <t>764529R05</t>
  </si>
  <si>
    <t>D+M Nástavec odvětrání PREFA DN 120-170 pro falcovanou krytinu</t>
  </si>
  <si>
    <t>870283389</t>
  </si>
  <si>
    <t>119</t>
  </si>
  <si>
    <t>998764102</t>
  </si>
  <si>
    <t>Přesun hmot pro konstrukce klempířské stanovený z hmotnosti přesunovaného materiálu vodorovná dopravní vzdálenost do 50 m v objektech výšky přes 6 do 12 m</t>
  </si>
  <si>
    <t>-648701670</t>
  </si>
  <si>
    <t>120</t>
  </si>
  <si>
    <t>998764181</t>
  </si>
  <si>
    <t>Přesun hmot pro konstrukce klempířské stanovený z hmotnosti přesunovaného materiálu Příplatek k cenám za přesun prováděný bez použití mechanizace pro jakoukoliv výšku objektu</t>
  </si>
  <si>
    <t>-526487057</t>
  </si>
  <si>
    <t>765</t>
  </si>
  <si>
    <t>Krytina skládaná</t>
  </si>
  <si>
    <t>121</t>
  </si>
  <si>
    <t>765191013</t>
  </si>
  <si>
    <t>Montáž pojistné hydroizolační fólie kladené ve sklonu přes 20° volně na bednění nebo tepelnou izolaci</t>
  </si>
  <si>
    <t>-1162230078</t>
  </si>
  <si>
    <t>plStř*2</t>
  </si>
  <si>
    <t>122</t>
  </si>
  <si>
    <t>283292205</t>
  </si>
  <si>
    <t xml:space="preserve">fólie hydroizolační pojistná difúzně otevřená na bednění s integrovanou lepící páskou_x000d_
</t>
  </si>
  <si>
    <t>271390081</t>
  </si>
  <si>
    <t>plStř*1,1</t>
  </si>
  <si>
    <t>123</t>
  </si>
  <si>
    <t>283292202</t>
  </si>
  <si>
    <t>fólie Dörken Delta MAXX PLUS s integrovaným samolepícím okrajem, rd=0,15m, hmotnost 190g/m2</t>
  </si>
  <si>
    <t>-441477846</t>
  </si>
  <si>
    <t>124</t>
  </si>
  <si>
    <t>998765102</t>
  </si>
  <si>
    <t>Přesun hmot pro krytiny skládané stanovený z hmotnosti přesunovaného materiálu vodorovná dopravní vzdálenost do 50 m na objektech výšky přes 6 do 12 m</t>
  </si>
  <si>
    <t>1335560512</t>
  </si>
  <si>
    <t>125</t>
  </si>
  <si>
    <t>998765181</t>
  </si>
  <si>
    <t>Přesun hmot pro krytiny skládané stanovený z hmotnosti přesunovaného materiálu Příplatek k cenám za přesun prováděný bez použití mechanizace pro jakoukoliv výšku objektu</t>
  </si>
  <si>
    <t>-279135232</t>
  </si>
  <si>
    <t>766</t>
  </si>
  <si>
    <t>Konstrukce truhlářské</t>
  </si>
  <si>
    <t>126</t>
  </si>
  <si>
    <t>766100110</t>
  </si>
  <si>
    <t>Okno plastové cca 1200x900mm dvoukřídlé - zaměření,dodávka,přesuny,osazemí do zdiva</t>
  </si>
  <si>
    <t>-803751152</t>
  </si>
  <si>
    <t>127</t>
  </si>
  <si>
    <t>766100120</t>
  </si>
  <si>
    <t>Šetrná demontáž vnitřního plastového parapetu dl1,4m, zkrácení a zpětná montáž</t>
  </si>
  <si>
    <t>165689845</t>
  </si>
  <si>
    <t>128</t>
  </si>
  <si>
    <t>766421821</t>
  </si>
  <si>
    <t>Demontáž obložení podhledů palubkami</t>
  </si>
  <si>
    <t>-561687449</t>
  </si>
  <si>
    <t>"vikýř:"9,14*0,8+0,2*2</t>
  </si>
  <si>
    <t>129</t>
  </si>
  <si>
    <t>766423113</t>
  </si>
  <si>
    <t>Montáž obložení podhledů členitých palubkami na pero a drážku z měkkého dřeva, šířky přes 80 do 100 mm</t>
  </si>
  <si>
    <t>-1335984842</t>
  </si>
  <si>
    <t>130</t>
  </si>
  <si>
    <t>61191120</t>
  </si>
  <si>
    <t>palubky obkladové SM profil klasický 12,5x96mm A/B</t>
  </si>
  <si>
    <t>186895316</t>
  </si>
  <si>
    <t>VikPodb*1,2</t>
  </si>
  <si>
    <t>131</t>
  </si>
  <si>
    <t>998766102</t>
  </si>
  <si>
    <t>Přesun hmot pro konstrukce truhlářské stanovený z hmotnosti přesunovaného materiálu vodorovná dopravní vzdálenost do 50 m v objektech výšky přes 6 do 12 m</t>
  </si>
  <si>
    <t>-734180941</t>
  </si>
  <si>
    <t>132</t>
  </si>
  <si>
    <t>998766181</t>
  </si>
  <si>
    <t>Přesun hmot pro konstrukce truhlářské stanovený z hmotnosti přesunovaného materiálu Příplatek k ceně za přesun prováděný bez použití mechanizace pro jakoukoliv výšku objektu</t>
  </si>
  <si>
    <t>1825880797</t>
  </si>
  <si>
    <t>767</t>
  </si>
  <si>
    <t>Konstrukce zámečnické</t>
  </si>
  <si>
    <t>133</t>
  </si>
  <si>
    <t>7678511R0</t>
  </si>
  <si>
    <t>Stoupací plošina 250x420mm k falcované střeše vč. držáků a sp.prostředků (dodávka a montáž)</t>
  </si>
  <si>
    <t>set</t>
  </si>
  <si>
    <t>-1562853355</t>
  </si>
  <si>
    <t>6*2+4*2</t>
  </si>
  <si>
    <t>134</t>
  </si>
  <si>
    <t>7678511R1</t>
  </si>
  <si>
    <t>Stoupací plošina 250x800mm k falcované střeše vč. držáků a sp.prostředků (dodávka a montáž)</t>
  </si>
  <si>
    <t>-7892982</t>
  </si>
  <si>
    <t>135</t>
  </si>
  <si>
    <t>7678511R2</t>
  </si>
  <si>
    <t>Stoupací plošina 250x2400mm k falcované střeše vč. držáků a sp.prostředků (dodávka a montáž)</t>
  </si>
  <si>
    <t>1802982780</t>
  </si>
  <si>
    <t>136</t>
  </si>
  <si>
    <t>7678520R1</t>
  </si>
  <si>
    <t>Komínová lávka uchycená ke komínu dl 800mm vč. držáků a sp.prostředků (dodávka a montáž)</t>
  </si>
  <si>
    <t>-1788077468</t>
  </si>
  <si>
    <t>783</t>
  </si>
  <si>
    <t>Dokončovací práce - nátěry</t>
  </si>
  <si>
    <t>137</t>
  </si>
  <si>
    <t>783213101</t>
  </si>
  <si>
    <t>Napouštěcí nátěr tesařských konstrukcí zabudovaných do konstrukce jednonásobný syntetický</t>
  </si>
  <si>
    <t>-1816316394</t>
  </si>
  <si>
    <t>"podhled palubkový-3strany :"(VikPodb*1,2)*1,3</t>
  </si>
  <si>
    <t>"hoblovaný přesah spodního bednění:" BPresah*1,35</t>
  </si>
  <si>
    <t>138</t>
  </si>
  <si>
    <t>783213111</t>
  </si>
  <si>
    <t>Napouštěcí nátěr tesařských konstrukcí zabudovaných do konstrukce proti dřevokazným houbám, hmyzu a plísním jednonásobný syntetický</t>
  </si>
  <si>
    <t>651286579</t>
  </si>
  <si>
    <t>"stáv.bednění:"plStř-BPresah-plS03</t>
  </si>
  <si>
    <t>"konstrukce krovu:" 380</t>
  </si>
  <si>
    <t>139</t>
  </si>
  <si>
    <t>783218111</t>
  </si>
  <si>
    <t>Lazurovací nátěr tesařských konstrukcí dvojnásobný syntetický</t>
  </si>
  <si>
    <t>788205365</t>
  </si>
  <si>
    <t>Práce a dodávky M</t>
  </si>
  <si>
    <t>21-M</t>
  </si>
  <si>
    <t>Elektromontáže</t>
  </si>
  <si>
    <t>140</t>
  </si>
  <si>
    <t>210100110</t>
  </si>
  <si>
    <t>Bleskosvod - demontáž svodových drátů vč.spojek a podpěr pro zpětné použití</t>
  </si>
  <si>
    <t>-1141610871</t>
  </si>
  <si>
    <t>45,13+8*6+3*4+2*2+0,3*8+0,8*4</t>
  </si>
  <si>
    <t>141</t>
  </si>
  <si>
    <t>210100111</t>
  </si>
  <si>
    <t>Bleskosvod - demontáž jímacích tyčí a úchytů pro zpětné použití</t>
  </si>
  <si>
    <t>1742991518</t>
  </si>
  <si>
    <t>142</t>
  </si>
  <si>
    <t>210100112</t>
  </si>
  <si>
    <t>Společná televizní anténa - demontáž pro zpětné použití</t>
  </si>
  <si>
    <t>1825367770</t>
  </si>
  <si>
    <t>143</t>
  </si>
  <si>
    <t>210100113</t>
  </si>
  <si>
    <t xml:space="preserve">Anténní stožár - demontáž </t>
  </si>
  <si>
    <t>1533839124</t>
  </si>
  <si>
    <t>144</t>
  </si>
  <si>
    <t>210100210</t>
  </si>
  <si>
    <t>Bleskosvod - zpětná montáž svodových drátů vč.doplnění spojek a podpěr</t>
  </si>
  <si>
    <t>-1084481480</t>
  </si>
  <si>
    <t>145</t>
  </si>
  <si>
    <t>210100211</t>
  </si>
  <si>
    <t>Bleskosvod - zpětná montáž jímacích tyčí na střešní hřeben s doplněním spojovacího materiálu</t>
  </si>
  <si>
    <t>1867929245</t>
  </si>
  <si>
    <t>146</t>
  </si>
  <si>
    <t>210100212</t>
  </si>
  <si>
    <t>Společná televizní anténa - montáž s doplněním spojovacího materiálu</t>
  </si>
  <si>
    <t>-1683905256</t>
  </si>
  <si>
    <t>147</t>
  </si>
  <si>
    <t>210100213</t>
  </si>
  <si>
    <t>Anténní stožár - montáž vč. dodávky upevňovavího a spojovacího materiálu</t>
  </si>
  <si>
    <t>-617530694</t>
  </si>
  <si>
    <t>148</t>
  </si>
  <si>
    <t>210101213</t>
  </si>
  <si>
    <t>Anténní stořár teleskopický 5,5m</t>
  </si>
  <si>
    <t>256</t>
  </si>
  <si>
    <t>211843712</t>
  </si>
  <si>
    <t>149</t>
  </si>
  <si>
    <t>210100310</t>
  </si>
  <si>
    <t>Revize bleskosvodu po opravě</t>
  </si>
  <si>
    <t>-1893059984</t>
  </si>
  <si>
    <t>VRN</t>
  </si>
  <si>
    <t>Vedlejší rozpočtové náklady</t>
  </si>
  <si>
    <t>VRN3</t>
  </si>
  <si>
    <t>Zařízení staveniště</t>
  </si>
  <si>
    <t>150</t>
  </si>
  <si>
    <t>030001001</t>
  </si>
  <si>
    <t>Zařízení staveniště (zřízení, pronájem, odstranění)</t>
  </si>
  <si>
    <t>1024</t>
  </si>
  <si>
    <t>-1655192690</t>
  </si>
  <si>
    <t>VRN4</t>
  </si>
  <si>
    <t>Inženýrská činnost</t>
  </si>
  <si>
    <t>151</t>
  </si>
  <si>
    <t>040001010</t>
  </si>
  <si>
    <t>Základní rozdělení průvodních činností a nákladů kompletační činnost</t>
  </si>
  <si>
    <t>-1976082922</t>
  </si>
  <si>
    <t>VRN9</t>
  </si>
  <si>
    <t>Ostatní náklady</t>
  </si>
  <si>
    <t>152</t>
  </si>
  <si>
    <t>090001002</t>
  </si>
  <si>
    <t>Ostatní náklady zhotovitele (např.doprava/ubytování pracovníků, dopravné subdodavatelů, přeprava strojů .. a jiné...)</t>
  </si>
  <si>
    <t>-1466160724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</si>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</sst>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4"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1829</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Výměna střešní krytiny bytových domů čp.484-486, ul.Lánovská, Vrchlabí</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13. 12. 2018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Město Vrchlabí</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Ing.P.Starý</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71</v>
      </c>
      <c r="BT51" s="116" t="s">
        <v>72</v>
      </c>
      <c r="BV51" s="116" t="s">
        <v>73</v>
      </c>
      <c r="BW51" s="116" t="s">
        <v>7</v>
      </c>
      <c r="BX51" s="116" t="s">
        <v>74</v>
      </c>
      <c r="CL51" s="116" t="s">
        <v>21</v>
      </c>
    </row>
    <row r="52" s="5" customFormat="1" ht="31.5" customHeight="1">
      <c r="A52" s="117" t="s">
        <v>75</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'1829 - Výměna střešní kry...'!J25</f>
        <v>0</v>
      </c>
      <c r="AH52" s="121"/>
      <c r="AI52" s="121"/>
      <c r="AJ52" s="121"/>
      <c r="AK52" s="121"/>
      <c r="AL52" s="121"/>
      <c r="AM52" s="121"/>
      <c r="AN52" s="122">
        <f>SUM(AG52,AT52)</f>
        <v>0</v>
      </c>
      <c r="AO52" s="121"/>
      <c r="AP52" s="121"/>
      <c r="AQ52" s="123" t="s">
        <v>76</v>
      </c>
      <c r="AR52" s="124"/>
      <c r="AS52" s="125">
        <v>0</v>
      </c>
      <c r="AT52" s="126">
        <f>ROUND(SUM(AV52:AW52),2)</f>
        <v>0</v>
      </c>
      <c r="AU52" s="127">
        <f>'1829 - Výměna střešní kry...'!P93</f>
        <v>0</v>
      </c>
      <c r="AV52" s="126">
        <f>'1829 - Výměna střešní kry...'!J28</f>
        <v>0</v>
      </c>
      <c r="AW52" s="126">
        <f>'1829 - Výměna střešní kry...'!J29</f>
        <v>0</v>
      </c>
      <c r="AX52" s="126">
        <f>'1829 - Výměna střešní kry...'!J30</f>
        <v>0</v>
      </c>
      <c r="AY52" s="126">
        <f>'1829 - Výměna střešní kry...'!J31</f>
        <v>0</v>
      </c>
      <c r="AZ52" s="126">
        <f>'1829 - Výměna střešní kry...'!F28</f>
        <v>0</v>
      </c>
      <c r="BA52" s="126">
        <f>'1829 - Výměna střešní kry...'!F29</f>
        <v>0</v>
      </c>
      <c r="BB52" s="126">
        <f>'1829 - Výměna střešní kry...'!F30</f>
        <v>0</v>
      </c>
      <c r="BC52" s="126">
        <f>'1829 - Výměna střešní kry...'!F31</f>
        <v>0</v>
      </c>
      <c r="BD52" s="128">
        <f>'1829 - Výměna střešní kry...'!F32</f>
        <v>0</v>
      </c>
      <c r="BT52" s="129" t="s">
        <v>77</v>
      </c>
      <c r="BU52" s="129" t="s">
        <v>78</v>
      </c>
      <c r="BV52" s="129" t="s">
        <v>73</v>
      </c>
      <c r="BW52" s="129" t="s">
        <v>7</v>
      </c>
      <c r="BX52" s="129" t="s">
        <v>74</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p+pL74VtRPkxHbh8Ch+5fMnjNvos5huL29FGrL7lGmRgc0VohaWS9NmSZ4tLkU4IpgO/uckCBF+gO6njSPxyRA==" hashValue="BT/7K+WqTbuRci4SSuMs5sBArcGrcxMkKLz2349UJgls/9lN3dFC9STKWIArx2ACUGbRx7Q+2SwCX/YhilY9I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1829 - Výměna střešní kr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79</v>
      </c>
      <c r="G1" s="133" t="s">
        <v>80</v>
      </c>
      <c r="H1" s="133"/>
      <c r="I1" s="134"/>
      <c r="J1" s="133" t="s">
        <v>81</v>
      </c>
      <c r="K1" s="132" t="s">
        <v>82</v>
      </c>
      <c r="L1" s="133" t="s">
        <v>83</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84</v>
      </c>
      <c r="BA2" s="135" t="s">
        <v>21</v>
      </c>
      <c r="BB2" s="135" t="s">
        <v>21</v>
      </c>
      <c r="BC2" s="135" t="s">
        <v>85</v>
      </c>
      <c r="BD2" s="135" t="s">
        <v>86</v>
      </c>
    </row>
    <row r="3" ht="6.96" customHeight="1">
      <c r="B3" s="24"/>
      <c r="C3" s="25"/>
      <c r="D3" s="25"/>
      <c r="E3" s="25"/>
      <c r="F3" s="25"/>
      <c r="G3" s="25"/>
      <c r="H3" s="25"/>
      <c r="I3" s="136"/>
      <c r="J3" s="25"/>
      <c r="K3" s="26"/>
      <c r="AT3" s="23" t="s">
        <v>86</v>
      </c>
      <c r="AZ3" s="135" t="s">
        <v>87</v>
      </c>
      <c r="BA3" s="135" t="s">
        <v>21</v>
      </c>
      <c r="BB3" s="135" t="s">
        <v>21</v>
      </c>
      <c r="BC3" s="135" t="s">
        <v>88</v>
      </c>
      <c r="BD3" s="135" t="s">
        <v>86</v>
      </c>
    </row>
    <row r="4" ht="36.96" customHeight="1">
      <c r="B4" s="27"/>
      <c r="C4" s="28"/>
      <c r="D4" s="29" t="s">
        <v>89</v>
      </c>
      <c r="E4" s="28"/>
      <c r="F4" s="28"/>
      <c r="G4" s="28"/>
      <c r="H4" s="28"/>
      <c r="I4" s="137"/>
      <c r="J4" s="28"/>
      <c r="K4" s="30"/>
      <c r="M4" s="31" t="s">
        <v>12</v>
      </c>
      <c r="AT4" s="23" t="s">
        <v>6</v>
      </c>
      <c r="AZ4" s="135" t="s">
        <v>90</v>
      </c>
      <c r="BA4" s="135" t="s">
        <v>21</v>
      </c>
      <c r="BB4" s="135" t="s">
        <v>21</v>
      </c>
      <c r="BC4" s="135" t="s">
        <v>91</v>
      </c>
      <c r="BD4" s="135" t="s">
        <v>86</v>
      </c>
    </row>
    <row r="5" ht="6.96" customHeight="1">
      <c r="B5" s="27"/>
      <c r="C5" s="28"/>
      <c r="D5" s="28"/>
      <c r="E5" s="28"/>
      <c r="F5" s="28"/>
      <c r="G5" s="28"/>
      <c r="H5" s="28"/>
      <c r="I5" s="137"/>
      <c r="J5" s="28"/>
      <c r="K5" s="30"/>
      <c r="AZ5" s="135" t="s">
        <v>92</v>
      </c>
      <c r="BA5" s="135" t="s">
        <v>21</v>
      </c>
      <c r="BB5" s="135" t="s">
        <v>21</v>
      </c>
      <c r="BC5" s="135" t="s">
        <v>93</v>
      </c>
      <c r="BD5" s="135" t="s">
        <v>86</v>
      </c>
    </row>
    <row r="6" s="1" customFormat="1">
      <c r="B6" s="45"/>
      <c r="C6" s="46"/>
      <c r="D6" s="39" t="s">
        <v>18</v>
      </c>
      <c r="E6" s="46"/>
      <c r="F6" s="46"/>
      <c r="G6" s="46"/>
      <c r="H6" s="46"/>
      <c r="I6" s="138"/>
      <c r="J6" s="46"/>
      <c r="K6" s="50"/>
      <c r="AZ6" s="135" t="s">
        <v>94</v>
      </c>
      <c r="BA6" s="135" t="s">
        <v>21</v>
      </c>
      <c r="BB6" s="135" t="s">
        <v>21</v>
      </c>
      <c r="BC6" s="135" t="s">
        <v>95</v>
      </c>
      <c r="BD6" s="135" t="s">
        <v>86</v>
      </c>
    </row>
    <row r="7" s="1" customFormat="1" ht="36.96" customHeight="1">
      <c r="B7" s="45"/>
      <c r="C7" s="46"/>
      <c r="D7" s="46"/>
      <c r="E7" s="139" t="s">
        <v>19</v>
      </c>
      <c r="F7" s="46"/>
      <c r="G7" s="46"/>
      <c r="H7" s="46"/>
      <c r="I7" s="138"/>
      <c r="J7" s="46"/>
      <c r="K7" s="50"/>
      <c r="AZ7" s="135" t="s">
        <v>96</v>
      </c>
      <c r="BA7" s="135" t="s">
        <v>21</v>
      </c>
      <c r="BB7" s="135" t="s">
        <v>21</v>
      </c>
      <c r="BC7" s="135" t="s">
        <v>97</v>
      </c>
      <c r="BD7" s="135" t="s">
        <v>86</v>
      </c>
    </row>
    <row r="8" s="1" customFormat="1">
      <c r="B8" s="45"/>
      <c r="C8" s="46"/>
      <c r="D8" s="46"/>
      <c r="E8" s="46"/>
      <c r="F8" s="46"/>
      <c r="G8" s="46"/>
      <c r="H8" s="46"/>
      <c r="I8" s="138"/>
      <c r="J8" s="46"/>
      <c r="K8" s="50"/>
      <c r="AZ8" s="135" t="s">
        <v>98</v>
      </c>
      <c r="BA8" s="135" t="s">
        <v>21</v>
      </c>
      <c r="BB8" s="135" t="s">
        <v>21</v>
      </c>
      <c r="BC8" s="135" t="s">
        <v>99</v>
      </c>
      <c r="BD8" s="135" t="s">
        <v>86</v>
      </c>
    </row>
    <row r="9" s="1" customFormat="1" ht="14.4" customHeight="1">
      <c r="B9" s="45"/>
      <c r="C9" s="46"/>
      <c r="D9" s="39" t="s">
        <v>20</v>
      </c>
      <c r="E9" s="46"/>
      <c r="F9" s="34" t="s">
        <v>21</v>
      </c>
      <c r="G9" s="46"/>
      <c r="H9" s="46"/>
      <c r="I9" s="140" t="s">
        <v>22</v>
      </c>
      <c r="J9" s="34" t="s">
        <v>21</v>
      </c>
      <c r="K9" s="50"/>
      <c r="AZ9" s="135" t="s">
        <v>100</v>
      </c>
      <c r="BA9" s="135" t="s">
        <v>21</v>
      </c>
      <c r="BB9" s="135" t="s">
        <v>21</v>
      </c>
      <c r="BC9" s="135" t="s">
        <v>101</v>
      </c>
      <c r="BD9" s="135" t="s">
        <v>86</v>
      </c>
    </row>
    <row r="10" s="1" customFormat="1" ht="14.4" customHeight="1">
      <c r="B10" s="45"/>
      <c r="C10" s="46"/>
      <c r="D10" s="39" t="s">
        <v>23</v>
      </c>
      <c r="E10" s="46"/>
      <c r="F10" s="34" t="s">
        <v>24</v>
      </c>
      <c r="G10" s="46"/>
      <c r="H10" s="46"/>
      <c r="I10" s="140" t="s">
        <v>25</v>
      </c>
      <c r="J10" s="141" t="str">
        <f>'Rekapitulace stavby'!AN8</f>
        <v>13. 12. 2018</v>
      </c>
      <c r="K10" s="50"/>
      <c r="AZ10" s="135" t="s">
        <v>102</v>
      </c>
      <c r="BA10" s="135" t="s">
        <v>21</v>
      </c>
      <c r="BB10" s="135" t="s">
        <v>21</v>
      </c>
      <c r="BC10" s="135" t="s">
        <v>103</v>
      </c>
      <c r="BD10" s="135" t="s">
        <v>86</v>
      </c>
    </row>
    <row r="11" s="1" customFormat="1" ht="10.8" customHeight="1">
      <c r="B11" s="45"/>
      <c r="C11" s="46"/>
      <c r="D11" s="46"/>
      <c r="E11" s="46"/>
      <c r="F11" s="46"/>
      <c r="G11" s="46"/>
      <c r="H11" s="46"/>
      <c r="I11" s="138"/>
      <c r="J11" s="46"/>
      <c r="K11" s="50"/>
      <c r="AZ11" s="135" t="s">
        <v>104</v>
      </c>
      <c r="BA11" s="135" t="s">
        <v>21</v>
      </c>
      <c r="BB11" s="135" t="s">
        <v>21</v>
      </c>
      <c r="BC11" s="135" t="s">
        <v>105</v>
      </c>
      <c r="BD11" s="135" t="s">
        <v>86</v>
      </c>
    </row>
    <row r="12" s="1" customFormat="1" ht="14.4" customHeight="1">
      <c r="B12" s="45"/>
      <c r="C12" s="46"/>
      <c r="D12" s="39" t="s">
        <v>27</v>
      </c>
      <c r="E12" s="46"/>
      <c r="F12" s="46"/>
      <c r="G12" s="46"/>
      <c r="H12" s="46"/>
      <c r="I12" s="140" t="s">
        <v>28</v>
      </c>
      <c r="J12" s="34" t="s">
        <v>21</v>
      </c>
      <c r="K12" s="50"/>
      <c r="AZ12" s="135" t="s">
        <v>106</v>
      </c>
      <c r="BA12" s="135" t="s">
        <v>21</v>
      </c>
      <c r="BB12" s="135" t="s">
        <v>21</v>
      </c>
      <c r="BC12" s="135" t="s">
        <v>107</v>
      </c>
      <c r="BD12" s="135" t="s">
        <v>86</v>
      </c>
    </row>
    <row r="13" s="1" customFormat="1" ht="18" customHeight="1">
      <c r="B13" s="45"/>
      <c r="C13" s="46"/>
      <c r="D13" s="46"/>
      <c r="E13" s="34" t="s">
        <v>29</v>
      </c>
      <c r="F13" s="46"/>
      <c r="G13" s="46"/>
      <c r="H13" s="46"/>
      <c r="I13" s="140" t="s">
        <v>30</v>
      </c>
      <c r="J13" s="34" t="s">
        <v>21</v>
      </c>
      <c r="K13" s="50"/>
      <c r="AZ13" s="135" t="s">
        <v>108</v>
      </c>
      <c r="BA13" s="135" t="s">
        <v>21</v>
      </c>
      <c r="BB13" s="135" t="s">
        <v>21</v>
      </c>
      <c r="BC13" s="135" t="s">
        <v>109</v>
      </c>
      <c r="BD13" s="135" t="s">
        <v>86</v>
      </c>
    </row>
    <row r="14" s="1" customFormat="1" ht="6.96" customHeight="1">
      <c r="B14" s="45"/>
      <c r="C14" s="46"/>
      <c r="D14" s="46"/>
      <c r="E14" s="46"/>
      <c r="F14" s="46"/>
      <c r="G14" s="46"/>
      <c r="H14" s="46"/>
      <c r="I14" s="138"/>
      <c r="J14" s="46"/>
      <c r="K14" s="50"/>
      <c r="AZ14" s="135" t="s">
        <v>110</v>
      </c>
      <c r="BA14" s="135" t="s">
        <v>21</v>
      </c>
      <c r="BB14" s="135" t="s">
        <v>21</v>
      </c>
      <c r="BC14" s="135" t="s">
        <v>111</v>
      </c>
      <c r="BD14" s="135" t="s">
        <v>86</v>
      </c>
    </row>
    <row r="15" s="1" customFormat="1" ht="14.4" customHeight="1">
      <c r="B15" s="45"/>
      <c r="C15" s="46"/>
      <c r="D15" s="39" t="s">
        <v>31</v>
      </c>
      <c r="E15" s="46"/>
      <c r="F15" s="46"/>
      <c r="G15" s="46"/>
      <c r="H15" s="46"/>
      <c r="I15" s="140" t="s">
        <v>28</v>
      </c>
      <c r="J15" s="34" t="str">
        <f>IF('Rekapitulace stavby'!AN13="Vyplň údaj","",IF('Rekapitulace stavby'!AN13="","",'Rekapitulace stavby'!AN13))</f>
        <v/>
      </c>
      <c r="K15" s="50"/>
      <c r="AZ15" s="135" t="s">
        <v>112</v>
      </c>
      <c r="BA15" s="135" t="s">
        <v>21</v>
      </c>
      <c r="BB15" s="135" t="s">
        <v>21</v>
      </c>
      <c r="BC15" s="135" t="s">
        <v>113</v>
      </c>
      <c r="BD15" s="135" t="s">
        <v>86</v>
      </c>
    </row>
    <row r="16" s="1" customFormat="1" ht="18" customHeight="1">
      <c r="B16" s="45"/>
      <c r="C16" s="46"/>
      <c r="D16" s="46"/>
      <c r="E16" s="34" t="str">
        <f>IF('Rekapitulace stavby'!E14="Vyplň údaj","",IF('Rekapitulace stavby'!E14="","",'Rekapitulace stavby'!E14))</f>
        <v/>
      </c>
      <c r="F16" s="46"/>
      <c r="G16" s="46"/>
      <c r="H16" s="46"/>
      <c r="I16" s="140" t="s">
        <v>30</v>
      </c>
      <c r="J16" s="34" t="str">
        <f>IF('Rekapitulace stavby'!AN14="Vyplň údaj","",IF('Rekapitulace stavby'!AN14="","",'Rekapitulace stavby'!AN14))</f>
        <v/>
      </c>
      <c r="K16" s="50"/>
      <c r="AZ16" s="135" t="s">
        <v>114</v>
      </c>
      <c r="BA16" s="135" t="s">
        <v>21</v>
      </c>
      <c r="BB16" s="135" t="s">
        <v>21</v>
      </c>
      <c r="BC16" s="135" t="s">
        <v>115</v>
      </c>
      <c r="BD16" s="135" t="s">
        <v>86</v>
      </c>
    </row>
    <row r="17" s="1" customFormat="1" ht="6.96" customHeight="1">
      <c r="B17" s="45"/>
      <c r="C17" s="46"/>
      <c r="D17" s="46"/>
      <c r="E17" s="46"/>
      <c r="F17" s="46"/>
      <c r="G17" s="46"/>
      <c r="H17" s="46"/>
      <c r="I17" s="138"/>
      <c r="J17" s="46"/>
      <c r="K17" s="50"/>
    </row>
    <row r="18" s="1" customFormat="1" ht="14.4" customHeight="1">
      <c r="B18" s="45"/>
      <c r="C18" s="46"/>
      <c r="D18" s="39" t="s">
        <v>33</v>
      </c>
      <c r="E18" s="46"/>
      <c r="F18" s="46"/>
      <c r="G18" s="46"/>
      <c r="H18" s="46"/>
      <c r="I18" s="140" t="s">
        <v>28</v>
      </c>
      <c r="J18" s="34" t="s">
        <v>21</v>
      </c>
      <c r="K18" s="50"/>
    </row>
    <row r="19" s="1" customFormat="1" ht="18" customHeight="1">
      <c r="B19" s="45"/>
      <c r="C19" s="46"/>
      <c r="D19" s="46"/>
      <c r="E19" s="34" t="s">
        <v>34</v>
      </c>
      <c r="F19" s="46"/>
      <c r="G19" s="46"/>
      <c r="H19" s="46"/>
      <c r="I19" s="140" t="s">
        <v>30</v>
      </c>
      <c r="J19" s="34" t="s">
        <v>21</v>
      </c>
      <c r="K19" s="50"/>
    </row>
    <row r="20" s="1" customFormat="1" ht="6.96" customHeight="1">
      <c r="B20" s="45"/>
      <c r="C20" s="46"/>
      <c r="D20" s="46"/>
      <c r="E20" s="46"/>
      <c r="F20" s="46"/>
      <c r="G20" s="46"/>
      <c r="H20" s="46"/>
      <c r="I20" s="138"/>
      <c r="J20" s="46"/>
      <c r="K20" s="50"/>
    </row>
    <row r="21" s="1" customFormat="1" ht="14.4" customHeight="1">
      <c r="B21" s="45"/>
      <c r="C21" s="46"/>
      <c r="D21" s="39" t="s">
        <v>36</v>
      </c>
      <c r="E21" s="46"/>
      <c r="F21" s="46"/>
      <c r="G21" s="46"/>
      <c r="H21" s="46"/>
      <c r="I21" s="138"/>
      <c r="J21" s="46"/>
      <c r="K21" s="50"/>
    </row>
    <row r="22" s="6" customFormat="1" ht="71.25" customHeight="1">
      <c r="B22" s="142"/>
      <c r="C22" s="143"/>
      <c r="D22" s="143"/>
      <c r="E22" s="43" t="s">
        <v>37</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38</v>
      </c>
      <c r="E25" s="46"/>
      <c r="F25" s="46"/>
      <c r="G25" s="46"/>
      <c r="H25" s="46"/>
      <c r="I25" s="138"/>
      <c r="J25" s="149">
        <f>ROUND(J93,2)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40</v>
      </c>
      <c r="G27" s="46"/>
      <c r="H27" s="46"/>
      <c r="I27" s="150" t="s">
        <v>39</v>
      </c>
      <c r="J27" s="51" t="s">
        <v>41</v>
      </c>
      <c r="K27" s="50"/>
    </row>
    <row r="28" s="1" customFormat="1" ht="14.4" customHeight="1">
      <c r="B28" s="45"/>
      <c r="C28" s="46"/>
      <c r="D28" s="54" t="s">
        <v>42</v>
      </c>
      <c r="E28" s="54" t="s">
        <v>43</v>
      </c>
      <c r="F28" s="151">
        <f>ROUND(SUM(BE93:BE429), 2)</f>
        <v>0</v>
      </c>
      <c r="G28" s="46"/>
      <c r="H28" s="46"/>
      <c r="I28" s="152">
        <v>0.20999999999999999</v>
      </c>
      <c r="J28" s="151">
        <f>ROUND(ROUND((SUM(BE93:BE429)), 2)*I28, 2)</f>
        <v>0</v>
      </c>
      <c r="K28" s="50"/>
    </row>
    <row r="29" s="1" customFormat="1" ht="14.4" customHeight="1">
      <c r="B29" s="45"/>
      <c r="C29" s="46"/>
      <c r="D29" s="46"/>
      <c r="E29" s="54" t="s">
        <v>44</v>
      </c>
      <c r="F29" s="151">
        <f>ROUND(SUM(BF93:BF429), 2)</f>
        <v>0</v>
      </c>
      <c r="G29" s="46"/>
      <c r="H29" s="46"/>
      <c r="I29" s="152">
        <v>0.14999999999999999</v>
      </c>
      <c r="J29" s="151">
        <f>ROUND(ROUND((SUM(BF93:BF429)), 2)*I29, 2)</f>
        <v>0</v>
      </c>
      <c r="K29" s="50"/>
    </row>
    <row r="30" hidden="1" s="1" customFormat="1" ht="14.4" customHeight="1">
      <c r="B30" s="45"/>
      <c r="C30" s="46"/>
      <c r="D30" s="46"/>
      <c r="E30" s="54" t="s">
        <v>45</v>
      </c>
      <c r="F30" s="151">
        <f>ROUND(SUM(BG93:BG429), 2)</f>
        <v>0</v>
      </c>
      <c r="G30" s="46"/>
      <c r="H30" s="46"/>
      <c r="I30" s="152">
        <v>0.20999999999999999</v>
      </c>
      <c r="J30" s="151">
        <v>0</v>
      </c>
      <c r="K30" s="50"/>
    </row>
    <row r="31" hidden="1" s="1" customFormat="1" ht="14.4" customHeight="1">
      <c r="B31" s="45"/>
      <c r="C31" s="46"/>
      <c r="D31" s="46"/>
      <c r="E31" s="54" t="s">
        <v>46</v>
      </c>
      <c r="F31" s="151">
        <f>ROUND(SUM(BH93:BH429), 2)</f>
        <v>0</v>
      </c>
      <c r="G31" s="46"/>
      <c r="H31" s="46"/>
      <c r="I31" s="152">
        <v>0.14999999999999999</v>
      </c>
      <c r="J31" s="151">
        <v>0</v>
      </c>
      <c r="K31" s="50"/>
    </row>
    <row r="32" hidden="1" s="1" customFormat="1" ht="14.4" customHeight="1">
      <c r="B32" s="45"/>
      <c r="C32" s="46"/>
      <c r="D32" s="46"/>
      <c r="E32" s="54" t="s">
        <v>47</v>
      </c>
      <c r="F32" s="151">
        <f>ROUND(SUM(BI93:BI429),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48</v>
      </c>
      <c r="E34" s="97"/>
      <c r="F34" s="97"/>
      <c r="G34" s="155" t="s">
        <v>49</v>
      </c>
      <c r="H34" s="156" t="s">
        <v>50</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116</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Výměna střešní krytiny bytových domů čp.484-486, ul.Lánovská, Vrchlabí</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23</v>
      </c>
      <c r="D45" s="46"/>
      <c r="E45" s="46"/>
      <c r="F45" s="34" t="str">
        <f>F10</f>
        <v xml:space="preserve"> </v>
      </c>
      <c r="G45" s="46"/>
      <c r="H45" s="46"/>
      <c r="I45" s="140" t="s">
        <v>25</v>
      </c>
      <c r="J45" s="141" t="str">
        <f>IF(J10="","",J10)</f>
        <v>13. 12. 2018</v>
      </c>
      <c r="K45" s="50"/>
    </row>
    <row r="46" s="1" customFormat="1" ht="6.96" customHeight="1">
      <c r="B46" s="45"/>
      <c r="C46" s="46"/>
      <c r="D46" s="46"/>
      <c r="E46" s="46"/>
      <c r="F46" s="46"/>
      <c r="G46" s="46"/>
      <c r="H46" s="46"/>
      <c r="I46" s="138"/>
      <c r="J46" s="46"/>
      <c r="K46" s="50"/>
    </row>
    <row r="47" s="1" customFormat="1">
      <c r="B47" s="45"/>
      <c r="C47" s="39" t="s">
        <v>27</v>
      </c>
      <c r="D47" s="46"/>
      <c r="E47" s="46"/>
      <c r="F47" s="34" t="str">
        <f>E13</f>
        <v>Město Vrchlabí</v>
      </c>
      <c r="G47" s="46"/>
      <c r="H47" s="46"/>
      <c r="I47" s="140" t="s">
        <v>33</v>
      </c>
      <c r="J47" s="43" t="str">
        <f>E19</f>
        <v>Ing.P.Starý</v>
      </c>
      <c r="K47" s="50"/>
    </row>
    <row r="48" s="1" customFormat="1" ht="14.4" customHeight="1">
      <c r="B48" s="45"/>
      <c r="C48" s="39" t="s">
        <v>31</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117</v>
      </c>
      <c r="D50" s="153"/>
      <c r="E50" s="153"/>
      <c r="F50" s="153"/>
      <c r="G50" s="153"/>
      <c r="H50" s="153"/>
      <c r="I50" s="167"/>
      <c r="J50" s="168" t="s">
        <v>118</v>
      </c>
      <c r="K50" s="169"/>
    </row>
    <row r="51" s="1" customFormat="1" ht="10.32" customHeight="1">
      <c r="B51" s="45"/>
      <c r="C51" s="46"/>
      <c r="D51" s="46"/>
      <c r="E51" s="46"/>
      <c r="F51" s="46"/>
      <c r="G51" s="46"/>
      <c r="H51" s="46"/>
      <c r="I51" s="138"/>
      <c r="J51" s="46"/>
      <c r="K51" s="50"/>
    </row>
    <row r="52" s="1" customFormat="1" ht="29.28" customHeight="1">
      <c r="B52" s="45"/>
      <c r="C52" s="170" t="s">
        <v>119</v>
      </c>
      <c r="D52" s="46"/>
      <c r="E52" s="46"/>
      <c r="F52" s="46"/>
      <c r="G52" s="46"/>
      <c r="H52" s="46"/>
      <c r="I52" s="138"/>
      <c r="J52" s="149">
        <f>J93</f>
        <v>0</v>
      </c>
      <c r="K52" s="50"/>
      <c r="AU52" s="23" t="s">
        <v>120</v>
      </c>
    </row>
    <row r="53" s="7" customFormat="1" ht="24.96" customHeight="1">
      <c r="B53" s="171"/>
      <c r="C53" s="172"/>
      <c r="D53" s="173" t="s">
        <v>121</v>
      </c>
      <c r="E53" s="174"/>
      <c r="F53" s="174"/>
      <c r="G53" s="174"/>
      <c r="H53" s="174"/>
      <c r="I53" s="175"/>
      <c r="J53" s="176">
        <f>J94</f>
        <v>0</v>
      </c>
      <c r="K53" s="177"/>
    </row>
    <row r="54" s="8" customFormat="1" ht="19.92" customHeight="1">
      <c r="B54" s="178"/>
      <c r="C54" s="179"/>
      <c r="D54" s="180" t="s">
        <v>122</v>
      </c>
      <c r="E54" s="181"/>
      <c r="F54" s="181"/>
      <c r="G54" s="181"/>
      <c r="H54" s="181"/>
      <c r="I54" s="182"/>
      <c r="J54" s="183">
        <f>J95</f>
        <v>0</v>
      </c>
      <c r="K54" s="184"/>
    </row>
    <row r="55" s="8" customFormat="1" ht="19.92" customHeight="1">
      <c r="B55" s="178"/>
      <c r="C55" s="179"/>
      <c r="D55" s="180" t="s">
        <v>123</v>
      </c>
      <c r="E55" s="181"/>
      <c r="F55" s="181"/>
      <c r="G55" s="181"/>
      <c r="H55" s="181"/>
      <c r="I55" s="182"/>
      <c r="J55" s="183">
        <f>J107</f>
        <v>0</v>
      </c>
      <c r="K55" s="184"/>
    </row>
    <row r="56" s="8" customFormat="1" ht="19.92" customHeight="1">
      <c r="B56" s="178"/>
      <c r="C56" s="179"/>
      <c r="D56" s="180" t="s">
        <v>124</v>
      </c>
      <c r="E56" s="181"/>
      <c r="F56" s="181"/>
      <c r="G56" s="181"/>
      <c r="H56" s="181"/>
      <c r="I56" s="182"/>
      <c r="J56" s="183">
        <f>J113</f>
        <v>0</v>
      </c>
      <c r="K56" s="184"/>
    </row>
    <row r="57" s="8" customFormat="1" ht="19.92" customHeight="1">
      <c r="B57" s="178"/>
      <c r="C57" s="179"/>
      <c r="D57" s="180" t="s">
        <v>125</v>
      </c>
      <c r="E57" s="181"/>
      <c r="F57" s="181"/>
      <c r="G57" s="181"/>
      <c r="H57" s="181"/>
      <c r="I57" s="182"/>
      <c r="J57" s="183">
        <f>J131</f>
        <v>0</v>
      </c>
      <c r="K57" s="184"/>
    </row>
    <row r="58" s="8" customFormat="1" ht="19.92" customHeight="1">
      <c r="B58" s="178"/>
      <c r="C58" s="179"/>
      <c r="D58" s="180" t="s">
        <v>126</v>
      </c>
      <c r="E58" s="181"/>
      <c r="F58" s="181"/>
      <c r="G58" s="181"/>
      <c r="H58" s="181"/>
      <c r="I58" s="182"/>
      <c r="J58" s="183">
        <f>J155</f>
        <v>0</v>
      </c>
      <c r="K58" s="184"/>
    </row>
    <row r="59" s="8" customFormat="1" ht="19.92" customHeight="1">
      <c r="B59" s="178"/>
      <c r="C59" s="179"/>
      <c r="D59" s="180" t="s">
        <v>127</v>
      </c>
      <c r="E59" s="181"/>
      <c r="F59" s="181"/>
      <c r="G59" s="181"/>
      <c r="H59" s="181"/>
      <c r="I59" s="182"/>
      <c r="J59" s="183">
        <f>J164</f>
        <v>0</v>
      </c>
      <c r="K59" s="184"/>
    </row>
    <row r="60" s="7" customFormat="1" ht="24.96" customHeight="1">
      <c r="B60" s="171"/>
      <c r="C60" s="172"/>
      <c r="D60" s="173" t="s">
        <v>128</v>
      </c>
      <c r="E60" s="174"/>
      <c r="F60" s="174"/>
      <c r="G60" s="174"/>
      <c r="H60" s="174"/>
      <c r="I60" s="175"/>
      <c r="J60" s="176">
        <f>J166</f>
        <v>0</v>
      </c>
      <c r="K60" s="177"/>
    </row>
    <row r="61" s="8" customFormat="1" ht="19.92" customHeight="1">
      <c r="B61" s="178"/>
      <c r="C61" s="179"/>
      <c r="D61" s="180" t="s">
        <v>129</v>
      </c>
      <c r="E61" s="181"/>
      <c r="F61" s="181"/>
      <c r="G61" s="181"/>
      <c r="H61" s="181"/>
      <c r="I61" s="182"/>
      <c r="J61" s="183">
        <f>J167</f>
        <v>0</v>
      </c>
      <c r="K61" s="184"/>
    </row>
    <row r="62" s="8" customFormat="1" ht="19.92" customHeight="1">
      <c r="B62" s="178"/>
      <c r="C62" s="179"/>
      <c r="D62" s="180" t="s">
        <v>130</v>
      </c>
      <c r="E62" s="181"/>
      <c r="F62" s="181"/>
      <c r="G62" s="181"/>
      <c r="H62" s="181"/>
      <c r="I62" s="182"/>
      <c r="J62" s="183">
        <f>J170</f>
        <v>0</v>
      </c>
      <c r="K62" s="184"/>
    </row>
    <row r="63" s="8" customFormat="1" ht="19.92" customHeight="1">
      <c r="B63" s="178"/>
      <c r="C63" s="179"/>
      <c r="D63" s="180" t="s">
        <v>131</v>
      </c>
      <c r="E63" s="181"/>
      <c r="F63" s="181"/>
      <c r="G63" s="181"/>
      <c r="H63" s="181"/>
      <c r="I63" s="182"/>
      <c r="J63" s="183">
        <f>J213</f>
        <v>0</v>
      </c>
      <c r="K63" s="184"/>
    </row>
    <row r="64" s="8" customFormat="1" ht="19.92" customHeight="1">
      <c r="B64" s="178"/>
      <c r="C64" s="179"/>
      <c r="D64" s="180" t="s">
        <v>132</v>
      </c>
      <c r="E64" s="181"/>
      <c r="F64" s="181"/>
      <c r="G64" s="181"/>
      <c r="H64" s="181"/>
      <c r="I64" s="182"/>
      <c r="J64" s="183">
        <f>J299</f>
        <v>0</v>
      </c>
      <c r="K64" s="184"/>
    </row>
    <row r="65" s="8" customFormat="1" ht="19.92" customHeight="1">
      <c r="B65" s="178"/>
      <c r="C65" s="179"/>
      <c r="D65" s="180" t="s">
        <v>133</v>
      </c>
      <c r="E65" s="181"/>
      <c r="F65" s="181"/>
      <c r="G65" s="181"/>
      <c r="H65" s="181"/>
      <c r="I65" s="182"/>
      <c r="J65" s="183">
        <f>J307</f>
        <v>0</v>
      </c>
      <c r="K65" s="184"/>
    </row>
    <row r="66" s="8" customFormat="1" ht="19.92" customHeight="1">
      <c r="B66" s="178"/>
      <c r="C66" s="179"/>
      <c r="D66" s="180" t="s">
        <v>134</v>
      </c>
      <c r="E66" s="181"/>
      <c r="F66" s="181"/>
      <c r="G66" s="181"/>
      <c r="H66" s="181"/>
      <c r="I66" s="182"/>
      <c r="J66" s="183">
        <f>J372</f>
        <v>0</v>
      </c>
      <c r="K66" s="184"/>
    </row>
    <row r="67" s="8" customFormat="1" ht="19.92" customHeight="1">
      <c r="B67" s="178"/>
      <c r="C67" s="179"/>
      <c r="D67" s="180" t="s">
        <v>135</v>
      </c>
      <c r="E67" s="181"/>
      <c r="F67" s="181"/>
      <c r="G67" s="181"/>
      <c r="H67" s="181"/>
      <c r="I67" s="182"/>
      <c r="J67" s="183">
        <f>J381</f>
        <v>0</v>
      </c>
      <c r="K67" s="184"/>
    </row>
    <row r="68" s="8" customFormat="1" ht="19.92" customHeight="1">
      <c r="B68" s="178"/>
      <c r="C68" s="179"/>
      <c r="D68" s="180" t="s">
        <v>136</v>
      </c>
      <c r="E68" s="181"/>
      <c r="F68" s="181"/>
      <c r="G68" s="181"/>
      <c r="H68" s="181"/>
      <c r="I68" s="182"/>
      <c r="J68" s="183">
        <f>J393</f>
        <v>0</v>
      </c>
      <c r="K68" s="184"/>
    </row>
    <row r="69" s="8" customFormat="1" ht="19.92" customHeight="1">
      <c r="B69" s="178"/>
      <c r="C69" s="179"/>
      <c r="D69" s="180" t="s">
        <v>137</v>
      </c>
      <c r="E69" s="181"/>
      <c r="F69" s="181"/>
      <c r="G69" s="181"/>
      <c r="H69" s="181"/>
      <c r="I69" s="182"/>
      <c r="J69" s="183">
        <f>J400</f>
        <v>0</v>
      </c>
      <c r="K69" s="184"/>
    </row>
    <row r="70" s="7" customFormat="1" ht="24.96" customHeight="1">
      <c r="B70" s="171"/>
      <c r="C70" s="172"/>
      <c r="D70" s="173" t="s">
        <v>138</v>
      </c>
      <c r="E70" s="174"/>
      <c r="F70" s="174"/>
      <c r="G70" s="174"/>
      <c r="H70" s="174"/>
      <c r="I70" s="175"/>
      <c r="J70" s="176">
        <f>J410</f>
        <v>0</v>
      </c>
      <c r="K70" s="177"/>
    </row>
    <row r="71" s="8" customFormat="1" ht="19.92" customHeight="1">
      <c r="B71" s="178"/>
      <c r="C71" s="179"/>
      <c r="D71" s="180" t="s">
        <v>139</v>
      </c>
      <c r="E71" s="181"/>
      <c r="F71" s="181"/>
      <c r="G71" s="181"/>
      <c r="H71" s="181"/>
      <c r="I71" s="182"/>
      <c r="J71" s="183">
        <f>J411</f>
        <v>0</v>
      </c>
      <c r="K71" s="184"/>
    </row>
    <row r="72" s="7" customFormat="1" ht="24.96" customHeight="1">
      <c r="B72" s="171"/>
      <c r="C72" s="172"/>
      <c r="D72" s="173" t="s">
        <v>140</v>
      </c>
      <c r="E72" s="174"/>
      <c r="F72" s="174"/>
      <c r="G72" s="174"/>
      <c r="H72" s="174"/>
      <c r="I72" s="175"/>
      <c r="J72" s="176">
        <f>J423</f>
        <v>0</v>
      </c>
      <c r="K72" s="177"/>
    </row>
    <row r="73" s="8" customFormat="1" ht="19.92" customHeight="1">
      <c r="B73" s="178"/>
      <c r="C73" s="179"/>
      <c r="D73" s="180" t="s">
        <v>141</v>
      </c>
      <c r="E73" s="181"/>
      <c r="F73" s="181"/>
      <c r="G73" s="181"/>
      <c r="H73" s="181"/>
      <c r="I73" s="182"/>
      <c r="J73" s="183">
        <f>J424</f>
        <v>0</v>
      </c>
      <c r="K73" s="184"/>
    </row>
    <row r="74" s="8" customFormat="1" ht="19.92" customHeight="1">
      <c r="B74" s="178"/>
      <c r="C74" s="179"/>
      <c r="D74" s="180" t="s">
        <v>142</v>
      </c>
      <c r="E74" s="181"/>
      <c r="F74" s="181"/>
      <c r="G74" s="181"/>
      <c r="H74" s="181"/>
      <c r="I74" s="182"/>
      <c r="J74" s="183">
        <f>J426</f>
        <v>0</v>
      </c>
      <c r="K74" s="184"/>
    </row>
    <row r="75" s="8" customFormat="1" ht="19.92" customHeight="1">
      <c r="B75" s="178"/>
      <c r="C75" s="179"/>
      <c r="D75" s="180" t="s">
        <v>143</v>
      </c>
      <c r="E75" s="181"/>
      <c r="F75" s="181"/>
      <c r="G75" s="181"/>
      <c r="H75" s="181"/>
      <c r="I75" s="182"/>
      <c r="J75" s="183">
        <f>J428</f>
        <v>0</v>
      </c>
      <c r="K75" s="184"/>
    </row>
    <row r="76" s="1" customFormat="1" ht="21.84" customHeight="1">
      <c r="B76" s="45"/>
      <c r="C76" s="46"/>
      <c r="D76" s="46"/>
      <c r="E76" s="46"/>
      <c r="F76" s="46"/>
      <c r="G76" s="46"/>
      <c r="H76" s="46"/>
      <c r="I76" s="138"/>
      <c r="J76" s="46"/>
      <c r="K76" s="50"/>
    </row>
    <row r="77" s="1" customFormat="1" ht="6.96" customHeight="1">
      <c r="B77" s="66"/>
      <c r="C77" s="67"/>
      <c r="D77" s="67"/>
      <c r="E77" s="67"/>
      <c r="F77" s="67"/>
      <c r="G77" s="67"/>
      <c r="H77" s="67"/>
      <c r="I77" s="160"/>
      <c r="J77" s="67"/>
      <c r="K77" s="68"/>
    </row>
    <row r="81" s="1" customFormat="1" ht="6.96" customHeight="1">
      <c r="B81" s="69"/>
      <c r="C81" s="70"/>
      <c r="D81" s="70"/>
      <c r="E81" s="70"/>
      <c r="F81" s="70"/>
      <c r="G81" s="70"/>
      <c r="H81" s="70"/>
      <c r="I81" s="163"/>
      <c r="J81" s="70"/>
      <c r="K81" s="70"/>
      <c r="L81" s="71"/>
    </row>
    <row r="82" s="1" customFormat="1" ht="36.96" customHeight="1">
      <c r="B82" s="45"/>
      <c r="C82" s="72" t="s">
        <v>144</v>
      </c>
      <c r="D82" s="73"/>
      <c r="E82" s="73"/>
      <c r="F82" s="73"/>
      <c r="G82" s="73"/>
      <c r="H82" s="73"/>
      <c r="I82" s="185"/>
      <c r="J82" s="73"/>
      <c r="K82" s="73"/>
      <c r="L82" s="71"/>
    </row>
    <row r="83" s="1" customFormat="1" ht="6.96" customHeight="1">
      <c r="B83" s="45"/>
      <c r="C83" s="73"/>
      <c r="D83" s="73"/>
      <c r="E83" s="73"/>
      <c r="F83" s="73"/>
      <c r="G83" s="73"/>
      <c r="H83" s="73"/>
      <c r="I83" s="185"/>
      <c r="J83" s="73"/>
      <c r="K83" s="73"/>
      <c r="L83" s="71"/>
    </row>
    <row r="84" s="1" customFormat="1" ht="14.4" customHeight="1">
      <c r="B84" s="45"/>
      <c r="C84" s="75" t="s">
        <v>18</v>
      </c>
      <c r="D84" s="73"/>
      <c r="E84" s="73"/>
      <c r="F84" s="73"/>
      <c r="G84" s="73"/>
      <c r="H84" s="73"/>
      <c r="I84" s="185"/>
      <c r="J84" s="73"/>
      <c r="K84" s="73"/>
      <c r="L84" s="71"/>
    </row>
    <row r="85" s="1" customFormat="1" ht="17.25" customHeight="1">
      <c r="B85" s="45"/>
      <c r="C85" s="73"/>
      <c r="D85" s="73"/>
      <c r="E85" s="81" t="str">
        <f>E7</f>
        <v>Výměna střešní krytiny bytových domů čp.484-486, ul.Lánovská, Vrchlabí</v>
      </c>
      <c r="F85" s="73"/>
      <c r="G85" s="73"/>
      <c r="H85" s="73"/>
      <c r="I85" s="185"/>
      <c r="J85" s="73"/>
      <c r="K85" s="73"/>
      <c r="L85" s="71"/>
    </row>
    <row r="86" s="1" customFormat="1" ht="6.96" customHeight="1">
      <c r="B86" s="45"/>
      <c r="C86" s="73"/>
      <c r="D86" s="73"/>
      <c r="E86" s="73"/>
      <c r="F86" s="73"/>
      <c r="G86" s="73"/>
      <c r="H86" s="73"/>
      <c r="I86" s="185"/>
      <c r="J86" s="73"/>
      <c r="K86" s="73"/>
      <c r="L86" s="71"/>
    </row>
    <row r="87" s="1" customFormat="1" ht="18" customHeight="1">
      <c r="B87" s="45"/>
      <c r="C87" s="75" t="s">
        <v>23</v>
      </c>
      <c r="D87" s="73"/>
      <c r="E87" s="73"/>
      <c r="F87" s="186" t="str">
        <f>F10</f>
        <v xml:space="preserve"> </v>
      </c>
      <c r="G87" s="73"/>
      <c r="H87" s="73"/>
      <c r="I87" s="187" t="s">
        <v>25</v>
      </c>
      <c r="J87" s="84" t="str">
        <f>IF(J10="","",J10)</f>
        <v>13. 12. 2018</v>
      </c>
      <c r="K87" s="73"/>
      <c r="L87" s="71"/>
    </row>
    <row r="88" s="1" customFormat="1" ht="6.96" customHeight="1">
      <c r="B88" s="45"/>
      <c r="C88" s="73"/>
      <c r="D88" s="73"/>
      <c r="E88" s="73"/>
      <c r="F88" s="73"/>
      <c r="G88" s="73"/>
      <c r="H88" s="73"/>
      <c r="I88" s="185"/>
      <c r="J88" s="73"/>
      <c r="K88" s="73"/>
      <c r="L88" s="71"/>
    </row>
    <row r="89" s="1" customFormat="1">
      <c r="B89" s="45"/>
      <c r="C89" s="75" t="s">
        <v>27</v>
      </c>
      <c r="D89" s="73"/>
      <c r="E89" s="73"/>
      <c r="F89" s="186" t="str">
        <f>E13</f>
        <v>Město Vrchlabí</v>
      </c>
      <c r="G89" s="73"/>
      <c r="H89" s="73"/>
      <c r="I89" s="187" t="s">
        <v>33</v>
      </c>
      <c r="J89" s="186" t="str">
        <f>E19</f>
        <v>Ing.P.Starý</v>
      </c>
      <c r="K89" s="73"/>
      <c r="L89" s="71"/>
    </row>
    <row r="90" s="1" customFormat="1" ht="14.4" customHeight="1">
      <c r="B90" s="45"/>
      <c r="C90" s="75" t="s">
        <v>31</v>
      </c>
      <c r="D90" s="73"/>
      <c r="E90" s="73"/>
      <c r="F90" s="186" t="str">
        <f>IF(E16="","",E16)</f>
        <v/>
      </c>
      <c r="G90" s="73"/>
      <c r="H90" s="73"/>
      <c r="I90" s="185"/>
      <c r="J90" s="73"/>
      <c r="K90" s="73"/>
      <c r="L90" s="71"/>
    </row>
    <row r="91" s="1" customFormat="1" ht="10.32" customHeight="1">
      <c r="B91" s="45"/>
      <c r="C91" s="73"/>
      <c r="D91" s="73"/>
      <c r="E91" s="73"/>
      <c r="F91" s="73"/>
      <c r="G91" s="73"/>
      <c r="H91" s="73"/>
      <c r="I91" s="185"/>
      <c r="J91" s="73"/>
      <c r="K91" s="73"/>
      <c r="L91" s="71"/>
    </row>
    <row r="92" s="9" customFormat="1" ht="29.28" customHeight="1">
      <c r="B92" s="188"/>
      <c r="C92" s="189" t="s">
        <v>145</v>
      </c>
      <c r="D92" s="190" t="s">
        <v>57</v>
      </c>
      <c r="E92" s="190" t="s">
        <v>53</v>
      </c>
      <c r="F92" s="190" t="s">
        <v>146</v>
      </c>
      <c r="G92" s="190" t="s">
        <v>147</v>
      </c>
      <c r="H92" s="190" t="s">
        <v>148</v>
      </c>
      <c r="I92" s="191" t="s">
        <v>149</v>
      </c>
      <c r="J92" s="190" t="s">
        <v>118</v>
      </c>
      <c r="K92" s="192" t="s">
        <v>150</v>
      </c>
      <c r="L92" s="193"/>
      <c r="M92" s="101" t="s">
        <v>151</v>
      </c>
      <c r="N92" s="102" t="s">
        <v>42</v>
      </c>
      <c r="O92" s="102" t="s">
        <v>152</v>
      </c>
      <c r="P92" s="102" t="s">
        <v>153</v>
      </c>
      <c r="Q92" s="102" t="s">
        <v>154</v>
      </c>
      <c r="R92" s="102" t="s">
        <v>155</v>
      </c>
      <c r="S92" s="102" t="s">
        <v>156</v>
      </c>
      <c r="T92" s="103" t="s">
        <v>157</v>
      </c>
    </row>
    <row r="93" s="1" customFormat="1" ht="29.28" customHeight="1">
      <c r="B93" s="45"/>
      <c r="C93" s="107" t="s">
        <v>119</v>
      </c>
      <c r="D93" s="73"/>
      <c r="E93" s="73"/>
      <c r="F93" s="73"/>
      <c r="G93" s="73"/>
      <c r="H93" s="73"/>
      <c r="I93" s="185"/>
      <c r="J93" s="194">
        <f>BK93</f>
        <v>0</v>
      </c>
      <c r="K93" s="73"/>
      <c r="L93" s="71"/>
      <c r="M93" s="104"/>
      <c r="N93" s="105"/>
      <c r="O93" s="105"/>
      <c r="P93" s="195">
        <f>P94+P166+P410+P423</f>
        <v>0</v>
      </c>
      <c r="Q93" s="105"/>
      <c r="R93" s="195">
        <f>R94+R166+R410+R423</f>
        <v>33.660455739999996</v>
      </c>
      <c r="S93" s="105"/>
      <c r="T93" s="196">
        <f>T94+T166+T410+T423</f>
        <v>28.873707100000004</v>
      </c>
      <c r="AT93" s="23" t="s">
        <v>71</v>
      </c>
      <c r="AU93" s="23" t="s">
        <v>120</v>
      </c>
      <c r="BK93" s="197">
        <f>BK94+BK166+BK410+BK423</f>
        <v>0</v>
      </c>
    </row>
    <row r="94" s="10" customFormat="1" ht="37.44" customHeight="1">
      <c r="B94" s="198"/>
      <c r="C94" s="199"/>
      <c r="D94" s="200" t="s">
        <v>71</v>
      </c>
      <c r="E94" s="201" t="s">
        <v>158</v>
      </c>
      <c r="F94" s="201" t="s">
        <v>159</v>
      </c>
      <c r="G94" s="199"/>
      <c r="H94" s="199"/>
      <c r="I94" s="202"/>
      <c r="J94" s="203">
        <f>BK94</f>
        <v>0</v>
      </c>
      <c r="K94" s="199"/>
      <c r="L94" s="204"/>
      <c r="M94" s="205"/>
      <c r="N94" s="206"/>
      <c r="O94" s="206"/>
      <c r="P94" s="207">
        <f>P95+P107+P113+P131+P155+P164</f>
        <v>0</v>
      </c>
      <c r="Q94" s="206"/>
      <c r="R94" s="207">
        <f>R95+R107+R113+R131+R155+R164</f>
        <v>7.7831242999999999</v>
      </c>
      <c r="S94" s="206"/>
      <c r="T94" s="208">
        <f>T95+T107+T113+T131+T155+T164</f>
        <v>1.8864799999999999</v>
      </c>
      <c r="AR94" s="209" t="s">
        <v>77</v>
      </c>
      <c r="AT94" s="210" t="s">
        <v>71</v>
      </c>
      <c r="AU94" s="210" t="s">
        <v>72</v>
      </c>
      <c r="AY94" s="209" t="s">
        <v>160</v>
      </c>
      <c r="BK94" s="211">
        <f>BK95+BK107+BK113+BK131+BK155+BK164</f>
        <v>0</v>
      </c>
    </row>
    <row r="95" s="10" customFormat="1" ht="19.92" customHeight="1">
      <c r="B95" s="198"/>
      <c r="C95" s="199"/>
      <c r="D95" s="200" t="s">
        <v>71</v>
      </c>
      <c r="E95" s="212" t="s">
        <v>161</v>
      </c>
      <c r="F95" s="212" t="s">
        <v>162</v>
      </c>
      <c r="G95" s="199"/>
      <c r="H95" s="199"/>
      <c r="I95" s="202"/>
      <c r="J95" s="213">
        <f>BK95</f>
        <v>0</v>
      </c>
      <c r="K95" s="199"/>
      <c r="L95" s="204"/>
      <c r="M95" s="205"/>
      <c r="N95" s="206"/>
      <c r="O95" s="206"/>
      <c r="P95" s="207">
        <f>SUM(P96:P106)</f>
        <v>0</v>
      </c>
      <c r="Q95" s="206"/>
      <c r="R95" s="207">
        <f>SUM(R96:R106)</f>
        <v>5.2540824499999994</v>
      </c>
      <c r="S95" s="206"/>
      <c r="T95" s="208">
        <f>SUM(T96:T106)</f>
        <v>0</v>
      </c>
      <c r="AR95" s="209" t="s">
        <v>77</v>
      </c>
      <c r="AT95" s="210" t="s">
        <v>71</v>
      </c>
      <c r="AU95" s="210" t="s">
        <v>77</v>
      </c>
      <c r="AY95" s="209" t="s">
        <v>160</v>
      </c>
      <c r="BK95" s="211">
        <f>SUM(BK96:BK106)</f>
        <v>0</v>
      </c>
    </row>
    <row r="96" s="1" customFormat="1" ht="51" customHeight="1">
      <c r="B96" s="45"/>
      <c r="C96" s="214" t="s">
        <v>77</v>
      </c>
      <c r="D96" s="214" t="s">
        <v>163</v>
      </c>
      <c r="E96" s="215" t="s">
        <v>164</v>
      </c>
      <c r="F96" s="216" t="s">
        <v>165</v>
      </c>
      <c r="G96" s="217" t="s">
        <v>166</v>
      </c>
      <c r="H96" s="218">
        <v>1.458</v>
      </c>
      <c r="I96" s="219"/>
      <c r="J96" s="220">
        <f>ROUND(I96*H96,2)</f>
        <v>0</v>
      </c>
      <c r="K96" s="216" t="s">
        <v>167</v>
      </c>
      <c r="L96" s="71"/>
      <c r="M96" s="221" t="s">
        <v>21</v>
      </c>
      <c r="N96" s="222" t="s">
        <v>43</v>
      </c>
      <c r="O96" s="46"/>
      <c r="P96" s="223">
        <f>O96*H96</f>
        <v>0</v>
      </c>
      <c r="Q96" s="223">
        <v>0.30464999999999998</v>
      </c>
      <c r="R96" s="223">
        <f>Q96*H96</f>
        <v>0.44417969999999996</v>
      </c>
      <c r="S96" s="223">
        <v>0</v>
      </c>
      <c r="T96" s="224">
        <f>S96*H96</f>
        <v>0</v>
      </c>
      <c r="AR96" s="23" t="s">
        <v>168</v>
      </c>
      <c r="AT96" s="23" t="s">
        <v>163</v>
      </c>
      <c r="AU96" s="23" t="s">
        <v>86</v>
      </c>
      <c r="AY96" s="23" t="s">
        <v>160</v>
      </c>
      <c r="BE96" s="225">
        <f>IF(N96="základní",J96,0)</f>
        <v>0</v>
      </c>
      <c r="BF96" s="225">
        <f>IF(N96="snížená",J96,0)</f>
        <v>0</v>
      </c>
      <c r="BG96" s="225">
        <f>IF(N96="zákl. přenesená",J96,0)</f>
        <v>0</v>
      </c>
      <c r="BH96" s="225">
        <f>IF(N96="sníž. přenesená",J96,0)</f>
        <v>0</v>
      </c>
      <c r="BI96" s="225">
        <f>IF(N96="nulová",J96,0)</f>
        <v>0</v>
      </c>
      <c r="BJ96" s="23" t="s">
        <v>77</v>
      </c>
      <c r="BK96" s="225">
        <f>ROUND(I96*H96,2)</f>
        <v>0</v>
      </c>
      <c r="BL96" s="23" t="s">
        <v>168</v>
      </c>
      <c r="BM96" s="23" t="s">
        <v>169</v>
      </c>
    </row>
    <row r="97" s="11" customFormat="1">
      <c r="B97" s="226"/>
      <c r="C97" s="227"/>
      <c r="D97" s="228" t="s">
        <v>170</v>
      </c>
      <c r="E97" s="229" t="s">
        <v>21</v>
      </c>
      <c r="F97" s="230" t="s">
        <v>171</v>
      </c>
      <c r="G97" s="227"/>
      <c r="H97" s="231">
        <v>1.458</v>
      </c>
      <c r="I97" s="232"/>
      <c r="J97" s="227"/>
      <c r="K97" s="227"/>
      <c r="L97" s="233"/>
      <c r="M97" s="234"/>
      <c r="N97" s="235"/>
      <c r="O97" s="235"/>
      <c r="P97" s="235"/>
      <c r="Q97" s="235"/>
      <c r="R97" s="235"/>
      <c r="S97" s="235"/>
      <c r="T97" s="236"/>
      <c r="AT97" s="237" t="s">
        <v>170</v>
      </c>
      <c r="AU97" s="237" t="s">
        <v>86</v>
      </c>
      <c r="AV97" s="11" t="s">
        <v>86</v>
      </c>
      <c r="AW97" s="11" t="s">
        <v>35</v>
      </c>
      <c r="AX97" s="11" t="s">
        <v>77</v>
      </c>
      <c r="AY97" s="237" t="s">
        <v>160</v>
      </c>
    </row>
    <row r="98" s="1" customFormat="1" ht="51" customHeight="1">
      <c r="B98" s="45"/>
      <c r="C98" s="214" t="s">
        <v>86</v>
      </c>
      <c r="D98" s="214" t="s">
        <v>163</v>
      </c>
      <c r="E98" s="215" t="s">
        <v>172</v>
      </c>
      <c r="F98" s="216" t="s">
        <v>173</v>
      </c>
      <c r="G98" s="217" t="s">
        <v>174</v>
      </c>
      <c r="H98" s="218">
        <v>5</v>
      </c>
      <c r="I98" s="219"/>
      <c r="J98" s="220">
        <f>ROUND(I98*H98,2)</f>
        <v>0</v>
      </c>
      <c r="K98" s="216" t="s">
        <v>167</v>
      </c>
      <c r="L98" s="71"/>
      <c r="M98" s="221" t="s">
        <v>21</v>
      </c>
      <c r="N98" s="222" t="s">
        <v>43</v>
      </c>
      <c r="O98" s="46"/>
      <c r="P98" s="223">
        <f>O98*H98</f>
        <v>0</v>
      </c>
      <c r="Q98" s="223">
        <v>0.02375</v>
      </c>
      <c r="R98" s="223">
        <f>Q98*H98</f>
        <v>0.11874999999999999</v>
      </c>
      <c r="S98" s="223">
        <v>0</v>
      </c>
      <c r="T98" s="224">
        <f>S98*H98</f>
        <v>0</v>
      </c>
      <c r="AR98" s="23" t="s">
        <v>168</v>
      </c>
      <c r="AT98" s="23" t="s">
        <v>163</v>
      </c>
      <c r="AU98" s="23" t="s">
        <v>86</v>
      </c>
      <c r="AY98" s="23" t="s">
        <v>160</v>
      </c>
      <c r="BE98" s="225">
        <f>IF(N98="základní",J98,0)</f>
        <v>0</v>
      </c>
      <c r="BF98" s="225">
        <f>IF(N98="snížená",J98,0)</f>
        <v>0</v>
      </c>
      <c r="BG98" s="225">
        <f>IF(N98="zákl. přenesená",J98,0)</f>
        <v>0</v>
      </c>
      <c r="BH98" s="225">
        <f>IF(N98="sníž. přenesená",J98,0)</f>
        <v>0</v>
      </c>
      <c r="BI98" s="225">
        <f>IF(N98="nulová",J98,0)</f>
        <v>0</v>
      </c>
      <c r="BJ98" s="23" t="s">
        <v>77</v>
      </c>
      <c r="BK98" s="225">
        <f>ROUND(I98*H98,2)</f>
        <v>0</v>
      </c>
      <c r="BL98" s="23" t="s">
        <v>168</v>
      </c>
      <c r="BM98" s="23" t="s">
        <v>175</v>
      </c>
    </row>
    <row r="99" s="1" customFormat="1" ht="38.25" customHeight="1">
      <c r="B99" s="45"/>
      <c r="C99" s="214" t="s">
        <v>161</v>
      </c>
      <c r="D99" s="214" t="s">
        <v>163</v>
      </c>
      <c r="E99" s="215" t="s">
        <v>176</v>
      </c>
      <c r="F99" s="216" t="s">
        <v>177</v>
      </c>
      <c r="G99" s="217" t="s">
        <v>166</v>
      </c>
      <c r="H99" s="218">
        <v>0.40500000000000003</v>
      </c>
      <c r="I99" s="219"/>
      <c r="J99" s="220">
        <f>ROUND(I99*H99,2)</f>
        <v>0</v>
      </c>
      <c r="K99" s="216" t="s">
        <v>167</v>
      </c>
      <c r="L99" s="71"/>
      <c r="M99" s="221" t="s">
        <v>21</v>
      </c>
      <c r="N99" s="222" t="s">
        <v>43</v>
      </c>
      <c r="O99" s="46"/>
      <c r="P99" s="223">
        <f>O99*H99</f>
        <v>0</v>
      </c>
      <c r="Q99" s="223">
        <v>0.11085</v>
      </c>
      <c r="R99" s="223">
        <f>Q99*H99</f>
        <v>0.044894250000000004</v>
      </c>
      <c r="S99" s="223">
        <v>0</v>
      </c>
      <c r="T99" s="224">
        <f>S99*H99</f>
        <v>0</v>
      </c>
      <c r="AR99" s="23" t="s">
        <v>168</v>
      </c>
      <c r="AT99" s="23" t="s">
        <v>163</v>
      </c>
      <c r="AU99" s="23" t="s">
        <v>86</v>
      </c>
      <c r="AY99" s="23" t="s">
        <v>160</v>
      </c>
      <c r="BE99" s="225">
        <f>IF(N99="základní",J99,0)</f>
        <v>0</v>
      </c>
      <c r="BF99" s="225">
        <f>IF(N99="snížená",J99,0)</f>
        <v>0</v>
      </c>
      <c r="BG99" s="225">
        <f>IF(N99="zákl. přenesená",J99,0)</f>
        <v>0</v>
      </c>
      <c r="BH99" s="225">
        <f>IF(N99="sníž. přenesená",J99,0)</f>
        <v>0</v>
      </c>
      <c r="BI99" s="225">
        <f>IF(N99="nulová",J99,0)</f>
        <v>0</v>
      </c>
      <c r="BJ99" s="23" t="s">
        <v>77</v>
      </c>
      <c r="BK99" s="225">
        <f>ROUND(I99*H99,2)</f>
        <v>0</v>
      </c>
      <c r="BL99" s="23" t="s">
        <v>168</v>
      </c>
      <c r="BM99" s="23" t="s">
        <v>178</v>
      </c>
    </row>
    <row r="100" s="11" customFormat="1">
      <c r="B100" s="226"/>
      <c r="C100" s="227"/>
      <c r="D100" s="228" t="s">
        <v>170</v>
      </c>
      <c r="E100" s="229" t="s">
        <v>21</v>
      </c>
      <c r="F100" s="230" t="s">
        <v>179</v>
      </c>
      <c r="G100" s="227"/>
      <c r="H100" s="231">
        <v>0.40500000000000003</v>
      </c>
      <c r="I100" s="232"/>
      <c r="J100" s="227"/>
      <c r="K100" s="227"/>
      <c r="L100" s="233"/>
      <c r="M100" s="234"/>
      <c r="N100" s="235"/>
      <c r="O100" s="235"/>
      <c r="P100" s="235"/>
      <c r="Q100" s="235"/>
      <c r="R100" s="235"/>
      <c r="S100" s="235"/>
      <c r="T100" s="236"/>
      <c r="AT100" s="237" t="s">
        <v>170</v>
      </c>
      <c r="AU100" s="237" t="s">
        <v>86</v>
      </c>
      <c r="AV100" s="11" t="s">
        <v>86</v>
      </c>
      <c r="AW100" s="11" t="s">
        <v>35</v>
      </c>
      <c r="AX100" s="11" t="s">
        <v>77</v>
      </c>
      <c r="AY100" s="237" t="s">
        <v>160</v>
      </c>
    </row>
    <row r="101" s="1" customFormat="1" ht="25.5" customHeight="1">
      <c r="B101" s="45"/>
      <c r="C101" s="214" t="s">
        <v>168</v>
      </c>
      <c r="D101" s="214" t="s">
        <v>163</v>
      </c>
      <c r="E101" s="215" t="s">
        <v>180</v>
      </c>
      <c r="F101" s="216" t="s">
        <v>181</v>
      </c>
      <c r="G101" s="217" t="s">
        <v>166</v>
      </c>
      <c r="H101" s="218">
        <v>44.93</v>
      </c>
      <c r="I101" s="219"/>
      <c r="J101" s="220">
        <f>ROUND(I101*H101,2)</f>
        <v>0</v>
      </c>
      <c r="K101" s="216" t="s">
        <v>167</v>
      </c>
      <c r="L101" s="71"/>
      <c r="M101" s="221" t="s">
        <v>21</v>
      </c>
      <c r="N101" s="222" t="s">
        <v>43</v>
      </c>
      <c r="O101" s="46"/>
      <c r="P101" s="223">
        <f>O101*H101</f>
        <v>0</v>
      </c>
      <c r="Q101" s="223">
        <v>0.10325</v>
      </c>
      <c r="R101" s="223">
        <f>Q101*H101</f>
        <v>4.6390224999999994</v>
      </c>
      <c r="S101" s="223">
        <v>0</v>
      </c>
      <c r="T101" s="224">
        <f>S101*H101</f>
        <v>0</v>
      </c>
      <c r="AR101" s="23" t="s">
        <v>168</v>
      </c>
      <c r="AT101" s="23" t="s">
        <v>163</v>
      </c>
      <c r="AU101" s="23" t="s">
        <v>86</v>
      </c>
      <c r="AY101" s="23" t="s">
        <v>160</v>
      </c>
      <c r="BE101" s="225">
        <f>IF(N101="základní",J101,0)</f>
        <v>0</v>
      </c>
      <c r="BF101" s="225">
        <f>IF(N101="snížená",J101,0)</f>
        <v>0</v>
      </c>
      <c r="BG101" s="225">
        <f>IF(N101="zákl. přenesená",J101,0)</f>
        <v>0</v>
      </c>
      <c r="BH101" s="225">
        <f>IF(N101="sníž. přenesená",J101,0)</f>
        <v>0</v>
      </c>
      <c r="BI101" s="225">
        <f>IF(N101="nulová",J101,0)</f>
        <v>0</v>
      </c>
      <c r="BJ101" s="23" t="s">
        <v>77</v>
      </c>
      <c r="BK101" s="225">
        <f>ROUND(I101*H101,2)</f>
        <v>0</v>
      </c>
      <c r="BL101" s="23" t="s">
        <v>168</v>
      </c>
      <c r="BM101" s="23" t="s">
        <v>182</v>
      </c>
    </row>
    <row r="102" s="11" customFormat="1">
      <c r="B102" s="226"/>
      <c r="C102" s="227"/>
      <c r="D102" s="228" t="s">
        <v>170</v>
      </c>
      <c r="E102" s="229" t="s">
        <v>21</v>
      </c>
      <c r="F102" s="230" t="s">
        <v>183</v>
      </c>
      <c r="G102" s="227"/>
      <c r="H102" s="231">
        <v>52.380000000000003</v>
      </c>
      <c r="I102" s="232"/>
      <c r="J102" s="227"/>
      <c r="K102" s="227"/>
      <c r="L102" s="233"/>
      <c r="M102" s="234"/>
      <c r="N102" s="235"/>
      <c r="O102" s="235"/>
      <c r="P102" s="235"/>
      <c r="Q102" s="235"/>
      <c r="R102" s="235"/>
      <c r="S102" s="235"/>
      <c r="T102" s="236"/>
      <c r="AT102" s="237" t="s">
        <v>170</v>
      </c>
      <c r="AU102" s="237" t="s">
        <v>86</v>
      </c>
      <c r="AV102" s="11" t="s">
        <v>86</v>
      </c>
      <c r="AW102" s="11" t="s">
        <v>35</v>
      </c>
      <c r="AX102" s="11" t="s">
        <v>72</v>
      </c>
      <c r="AY102" s="237" t="s">
        <v>160</v>
      </c>
    </row>
    <row r="103" s="11" customFormat="1">
      <c r="B103" s="226"/>
      <c r="C103" s="227"/>
      <c r="D103" s="228" t="s">
        <v>170</v>
      </c>
      <c r="E103" s="229" t="s">
        <v>21</v>
      </c>
      <c r="F103" s="230" t="s">
        <v>184</v>
      </c>
      <c r="G103" s="227"/>
      <c r="H103" s="231">
        <v>-7.4500000000000002</v>
      </c>
      <c r="I103" s="232"/>
      <c r="J103" s="227"/>
      <c r="K103" s="227"/>
      <c r="L103" s="233"/>
      <c r="M103" s="234"/>
      <c r="N103" s="235"/>
      <c r="O103" s="235"/>
      <c r="P103" s="235"/>
      <c r="Q103" s="235"/>
      <c r="R103" s="235"/>
      <c r="S103" s="235"/>
      <c r="T103" s="236"/>
      <c r="AT103" s="237" t="s">
        <v>170</v>
      </c>
      <c r="AU103" s="237" t="s">
        <v>86</v>
      </c>
      <c r="AV103" s="11" t="s">
        <v>86</v>
      </c>
      <c r="AW103" s="11" t="s">
        <v>35</v>
      </c>
      <c r="AX103" s="11" t="s">
        <v>72</v>
      </c>
      <c r="AY103" s="237" t="s">
        <v>160</v>
      </c>
    </row>
    <row r="104" s="12" customFormat="1">
      <c r="B104" s="238"/>
      <c r="C104" s="239"/>
      <c r="D104" s="228" t="s">
        <v>170</v>
      </c>
      <c r="E104" s="240" t="s">
        <v>102</v>
      </c>
      <c r="F104" s="241" t="s">
        <v>185</v>
      </c>
      <c r="G104" s="239"/>
      <c r="H104" s="242">
        <v>44.93</v>
      </c>
      <c r="I104" s="243"/>
      <c r="J104" s="239"/>
      <c r="K104" s="239"/>
      <c r="L104" s="244"/>
      <c r="M104" s="245"/>
      <c r="N104" s="246"/>
      <c r="O104" s="246"/>
      <c r="P104" s="246"/>
      <c r="Q104" s="246"/>
      <c r="R104" s="246"/>
      <c r="S104" s="246"/>
      <c r="T104" s="247"/>
      <c r="AT104" s="248" t="s">
        <v>170</v>
      </c>
      <c r="AU104" s="248" t="s">
        <v>86</v>
      </c>
      <c r="AV104" s="12" t="s">
        <v>161</v>
      </c>
      <c r="AW104" s="12" t="s">
        <v>35</v>
      </c>
      <c r="AX104" s="12" t="s">
        <v>77</v>
      </c>
      <c r="AY104" s="248" t="s">
        <v>160</v>
      </c>
    </row>
    <row r="105" s="1" customFormat="1" ht="16.5" customHeight="1">
      <c r="B105" s="45"/>
      <c r="C105" s="214" t="s">
        <v>186</v>
      </c>
      <c r="D105" s="214" t="s">
        <v>163</v>
      </c>
      <c r="E105" s="215" t="s">
        <v>187</v>
      </c>
      <c r="F105" s="216" t="s">
        <v>188</v>
      </c>
      <c r="G105" s="217" t="s">
        <v>189</v>
      </c>
      <c r="H105" s="218">
        <v>60.299999999999997</v>
      </c>
      <c r="I105" s="219"/>
      <c r="J105" s="220">
        <f>ROUND(I105*H105,2)</f>
        <v>0</v>
      </c>
      <c r="K105" s="216" t="s">
        <v>167</v>
      </c>
      <c r="L105" s="71"/>
      <c r="M105" s="221" t="s">
        <v>21</v>
      </c>
      <c r="N105" s="222" t="s">
        <v>43</v>
      </c>
      <c r="O105" s="46"/>
      <c r="P105" s="223">
        <f>O105*H105</f>
        <v>0</v>
      </c>
      <c r="Q105" s="223">
        <v>0.00012</v>
      </c>
      <c r="R105" s="223">
        <f>Q105*H105</f>
        <v>0.0072360000000000002</v>
      </c>
      <c r="S105" s="223">
        <v>0</v>
      </c>
      <c r="T105" s="224">
        <f>S105*H105</f>
        <v>0</v>
      </c>
      <c r="AR105" s="23" t="s">
        <v>168</v>
      </c>
      <c r="AT105" s="23" t="s">
        <v>163</v>
      </c>
      <c r="AU105" s="23" t="s">
        <v>86</v>
      </c>
      <c r="AY105" s="23" t="s">
        <v>160</v>
      </c>
      <c r="BE105" s="225">
        <f>IF(N105="základní",J105,0)</f>
        <v>0</v>
      </c>
      <c r="BF105" s="225">
        <f>IF(N105="snížená",J105,0)</f>
        <v>0</v>
      </c>
      <c r="BG105" s="225">
        <f>IF(N105="zákl. přenesená",J105,0)</f>
        <v>0</v>
      </c>
      <c r="BH105" s="225">
        <f>IF(N105="sníž. přenesená",J105,0)</f>
        <v>0</v>
      </c>
      <c r="BI105" s="225">
        <f>IF(N105="nulová",J105,0)</f>
        <v>0</v>
      </c>
      <c r="BJ105" s="23" t="s">
        <v>77</v>
      </c>
      <c r="BK105" s="225">
        <f>ROUND(I105*H105,2)</f>
        <v>0</v>
      </c>
      <c r="BL105" s="23" t="s">
        <v>168</v>
      </c>
      <c r="BM105" s="23" t="s">
        <v>190</v>
      </c>
    </row>
    <row r="106" s="11" customFormat="1">
      <c r="B106" s="226"/>
      <c r="C106" s="227"/>
      <c r="D106" s="228" t="s">
        <v>170</v>
      </c>
      <c r="E106" s="229" t="s">
        <v>21</v>
      </c>
      <c r="F106" s="230" t="s">
        <v>191</v>
      </c>
      <c r="G106" s="227"/>
      <c r="H106" s="231">
        <v>60.299999999999997</v>
      </c>
      <c r="I106" s="232"/>
      <c r="J106" s="227"/>
      <c r="K106" s="227"/>
      <c r="L106" s="233"/>
      <c r="M106" s="234"/>
      <c r="N106" s="235"/>
      <c r="O106" s="235"/>
      <c r="P106" s="235"/>
      <c r="Q106" s="235"/>
      <c r="R106" s="235"/>
      <c r="S106" s="235"/>
      <c r="T106" s="236"/>
      <c r="AT106" s="237" t="s">
        <v>170</v>
      </c>
      <c r="AU106" s="237" t="s">
        <v>86</v>
      </c>
      <c r="AV106" s="11" t="s">
        <v>86</v>
      </c>
      <c r="AW106" s="11" t="s">
        <v>35</v>
      </c>
      <c r="AX106" s="11" t="s">
        <v>77</v>
      </c>
      <c r="AY106" s="237" t="s">
        <v>160</v>
      </c>
    </row>
    <row r="107" s="10" customFormat="1" ht="29.88" customHeight="1">
      <c r="B107" s="198"/>
      <c r="C107" s="199"/>
      <c r="D107" s="200" t="s">
        <v>71</v>
      </c>
      <c r="E107" s="212" t="s">
        <v>168</v>
      </c>
      <c r="F107" s="212" t="s">
        <v>192</v>
      </c>
      <c r="G107" s="199"/>
      <c r="H107" s="199"/>
      <c r="I107" s="202"/>
      <c r="J107" s="213">
        <f>BK107</f>
        <v>0</v>
      </c>
      <c r="K107" s="199"/>
      <c r="L107" s="204"/>
      <c r="M107" s="205"/>
      <c r="N107" s="206"/>
      <c r="O107" s="206"/>
      <c r="P107" s="207">
        <f>SUM(P108:P112)</f>
        <v>0</v>
      </c>
      <c r="Q107" s="206"/>
      <c r="R107" s="207">
        <f>SUM(R108:R112)</f>
        <v>1.59937515</v>
      </c>
      <c r="S107" s="206"/>
      <c r="T107" s="208">
        <f>SUM(T108:T112)</f>
        <v>0</v>
      </c>
      <c r="AR107" s="209" t="s">
        <v>77</v>
      </c>
      <c r="AT107" s="210" t="s">
        <v>71</v>
      </c>
      <c r="AU107" s="210" t="s">
        <v>77</v>
      </c>
      <c r="AY107" s="209" t="s">
        <v>160</v>
      </c>
      <c r="BK107" s="211">
        <f>SUM(BK108:BK112)</f>
        <v>0</v>
      </c>
    </row>
    <row r="108" s="1" customFormat="1" ht="16.5" customHeight="1">
      <c r="B108" s="45"/>
      <c r="C108" s="214" t="s">
        <v>193</v>
      </c>
      <c r="D108" s="214" t="s">
        <v>163</v>
      </c>
      <c r="E108" s="215" t="s">
        <v>194</v>
      </c>
      <c r="F108" s="216" t="s">
        <v>195</v>
      </c>
      <c r="G108" s="217" t="s">
        <v>196</v>
      </c>
      <c r="H108" s="218">
        <v>0.69299999999999995</v>
      </c>
      <c r="I108" s="219"/>
      <c r="J108" s="220">
        <f>ROUND(I108*H108,2)</f>
        <v>0</v>
      </c>
      <c r="K108" s="216" t="s">
        <v>167</v>
      </c>
      <c r="L108" s="71"/>
      <c r="M108" s="221" t="s">
        <v>21</v>
      </c>
      <c r="N108" s="222" t="s">
        <v>43</v>
      </c>
      <c r="O108" s="46"/>
      <c r="P108" s="223">
        <f>O108*H108</f>
        <v>0</v>
      </c>
      <c r="Q108" s="223">
        <v>2.2564500000000001</v>
      </c>
      <c r="R108" s="223">
        <f>Q108*H108</f>
        <v>1.56371985</v>
      </c>
      <c r="S108" s="223">
        <v>0</v>
      </c>
      <c r="T108" s="224">
        <f>S108*H108</f>
        <v>0</v>
      </c>
      <c r="AR108" s="23" t="s">
        <v>168</v>
      </c>
      <c r="AT108" s="23" t="s">
        <v>163</v>
      </c>
      <c r="AU108" s="23" t="s">
        <v>86</v>
      </c>
      <c r="AY108" s="23" t="s">
        <v>160</v>
      </c>
      <c r="BE108" s="225">
        <f>IF(N108="základní",J108,0)</f>
        <v>0</v>
      </c>
      <c r="BF108" s="225">
        <f>IF(N108="snížená",J108,0)</f>
        <v>0</v>
      </c>
      <c r="BG108" s="225">
        <f>IF(N108="zákl. přenesená",J108,0)</f>
        <v>0</v>
      </c>
      <c r="BH108" s="225">
        <f>IF(N108="sníž. přenesená",J108,0)</f>
        <v>0</v>
      </c>
      <c r="BI108" s="225">
        <f>IF(N108="nulová",J108,0)</f>
        <v>0</v>
      </c>
      <c r="BJ108" s="23" t="s">
        <v>77</v>
      </c>
      <c r="BK108" s="225">
        <f>ROUND(I108*H108,2)</f>
        <v>0</v>
      </c>
      <c r="BL108" s="23" t="s">
        <v>168</v>
      </c>
      <c r="BM108" s="23" t="s">
        <v>197</v>
      </c>
    </row>
    <row r="109" s="11" customFormat="1">
      <c r="B109" s="226"/>
      <c r="C109" s="227"/>
      <c r="D109" s="228" t="s">
        <v>170</v>
      </c>
      <c r="E109" s="229" t="s">
        <v>21</v>
      </c>
      <c r="F109" s="230" t="s">
        <v>198</v>
      </c>
      <c r="G109" s="227"/>
      <c r="H109" s="231">
        <v>0.69299999999999995</v>
      </c>
      <c r="I109" s="232"/>
      <c r="J109" s="227"/>
      <c r="K109" s="227"/>
      <c r="L109" s="233"/>
      <c r="M109" s="234"/>
      <c r="N109" s="235"/>
      <c r="O109" s="235"/>
      <c r="P109" s="235"/>
      <c r="Q109" s="235"/>
      <c r="R109" s="235"/>
      <c r="S109" s="235"/>
      <c r="T109" s="236"/>
      <c r="AT109" s="237" t="s">
        <v>170</v>
      </c>
      <c r="AU109" s="237" t="s">
        <v>86</v>
      </c>
      <c r="AV109" s="11" t="s">
        <v>86</v>
      </c>
      <c r="AW109" s="11" t="s">
        <v>35</v>
      </c>
      <c r="AX109" s="11" t="s">
        <v>77</v>
      </c>
      <c r="AY109" s="237" t="s">
        <v>160</v>
      </c>
    </row>
    <row r="110" s="1" customFormat="1" ht="16.5" customHeight="1">
      <c r="B110" s="45"/>
      <c r="C110" s="214" t="s">
        <v>199</v>
      </c>
      <c r="D110" s="214" t="s">
        <v>163</v>
      </c>
      <c r="E110" s="215" t="s">
        <v>200</v>
      </c>
      <c r="F110" s="216" t="s">
        <v>201</v>
      </c>
      <c r="G110" s="217" t="s">
        <v>166</v>
      </c>
      <c r="H110" s="218">
        <v>6.8700000000000001</v>
      </c>
      <c r="I110" s="219"/>
      <c r="J110" s="220">
        <f>ROUND(I110*H110,2)</f>
        <v>0</v>
      </c>
      <c r="K110" s="216" t="s">
        <v>167</v>
      </c>
      <c r="L110" s="71"/>
      <c r="M110" s="221" t="s">
        <v>21</v>
      </c>
      <c r="N110" s="222" t="s">
        <v>43</v>
      </c>
      <c r="O110" s="46"/>
      <c r="P110" s="223">
        <f>O110*H110</f>
        <v>0</v>
      </c>
      <c r="Q110" s="223">
        <v>0.0051900000000000002</v>
      </c>
      <c r="R110" s="223">
        <f>Q110*H110</f>
        <v>0.035655300000000001</v>
      </c>
      <c r="S110" s="223">
        <v>0</v>
      </c>
      <c r="T110" s="224">
        <f>S110*H110</f>
        <v>0</v>
      </c>
      <c r="AR110" s="23" t="s">
        <v>168</v>
      </c>
      <c r="AT110" s="23" t="s">
        <v>163</v>
      </c>
      <c r="AU110" s="23" t="s">
        <v>86</v>
      </c>
      <c r="AY110" s="23" t="s">
        <v>160</v>
      </c>
      <c r="BE110" s="225">
        <f>IF(N110="základní",J110,0)</f>
        <v>0</v>
      </c>
      <c r="BF110" s="225">
        <f>IF(N110="snížená",J110,0)</f>
        <v>0</v>
      </c>
      <c r="BG110" s="225">
        <f>IF(N110="zákl. přenesená",J110,0)</f>
        <v>0</v>
      </c>
      <c r="BH110" s="225">
        <f>IF(N110="sníž. přenesená",J110,0)</f>
        <v>0</v>
      </c>
      <c r="BI110" s="225">
        <f>IF(N110="nulová",J110,0)</f>
        <v>0</v>
      </c>
      <c r="BJ110" s="23" t="s">
        <v>77</v>
      </c>
      <c r="BK110" s="225">
        <f>ROUND(I110*H110,2)</f>
        <v>0</v>
      </c>
      <c r="BL110" s="23" t="s">
        <v>168</v>
      </c>
      <c r="BM110" s="23" t="s">
        <v>202</v>
      </c>
    </row>
    <row r="111" s="11" customFormat="1">
      <c r="B111" s="226"/>
      <c r="C111" s="227"/>
      <c r="D111" s="228" t="s">
        <v>170</v>
      </c>
      <c r="E111" s="229" t="s">
        <v>21</v>
      </c>
      <c r="F111" s="230" t="s">
        <v>203</v>
      </c>
      <c r="G111" s="227"/>
      <c r="H111" s="231">
        <v>6.8700000000000001</v>
      </c>
      <c r="I111" s="232"/>
      <c r="J111" s="227"/>
      <c r="K111" s="227"/>
      <c r="L111" s="233"/>
      <c r="M111" s="234"/>
      <c r="N111" s="235"/>
      <c r="O111" s="235"/>
      <c r="P111" s="235"/>
      <c r="Q111" s="235"/>
      <c r="R111" s="235"/>
      <c r="S111" s="235"/>
      <c r="T111" s="236"/>
      <c r="AT111" s="237" t="s">
        <v>170</v>
      </c>
      <c r="AU111" s="237" t="s">
        <v>86</v>
      </c>
      <c r="AV111" s="11" t="s">
        <v>86</v>
      </c>
      <c r="AW111" s="11" t="s">
        <v>35</v>
      </c>
      <c r="AX111" s="11" t="s">
        <v>77</v>
      </c>
      <c r="AY111" s="237" t="s">
        <v>160</v>
      </c>
    </row>
    <row r="112" s="1" customFormat="1" ht="16.5" customHeight="1">
      <c r="B112" s="45"/>
      <c r="C112" s="214" t="s">
        <v>204</v>
      </c>
      <c r="D112" s="214" t="s">
        <v>163</v>
      </c>
      <c r="E112" s="215" t="s">
        <v>205</v>
      </c>
      <c r="F112" s="216" t="s">
        <v>206</v>
      </c>
      <c r="G112" s="217" t="s">
        <v>166</v>
      </c>
      <c r="H112" s="218">
        <v>6.8700000000000001</v>
      </c>
      <c r="I112" s="219"/>
      <c r="J112" s="220">
        <f>ROUND(I112*H112,2)</f>
        <v>0</v>
      </c>
      <c r="K112" s="216" t="s">
        <v>167</v>
      </c>
      <c r="L112" s="71"/>
      <c r="M112" s="221" t="s">
        <v>21</v>
      </c>
      <c r="N112" s="222" t="s">
        <v>43</v>
      </c>
      <c r="O112" s="46"/>
      <c r="P112" s="223">
        <f>O112*H112</f>
        <v>0</v>
      </c>
      <c r="Q112" s="223">
        <v>0</v>
      </c>
      <c r="R112" s="223">
        <f>Q112*H112</f>
        <v>0</v>
      </c>
      <c r="S112" s="223">
        <v>0</v>
      </c>
      <c r="T112" s="224">
        <f>S112*H112</f>
        <v>0</v>
      </c>
      <c r="AR112" s="23" t="s">
        <v>168</v>
      </c>
      <c r="AT112" s="23" t="s">
        <v>163</v>
      </c>
      <c r="AU112" s="23" t="s">
        <v>86</v>
      </c>
      <c r="AY112" s="23" t="s">
        <v>160</v>
      </c>
      <c r="BE112" s="225">
        <f>IF(N112="základní",J112,0)</f>
        <v>0</v>
      </c>
      <c r="BF112" s="225">
        <f>IF(N112="snížená",J112,0)</f>
        <v>0</v>
      </c>
      <c r="BG112" s="225">
        <f>IF(N112="zákl. přenesená",J112,0)</f>
        <v>0</v>
      </c>
      <c r="BH112" s="225">
        <f>IF(N112="sníž. přenesená",J112,0)</f>
        <v>0</v>
      </c>
      <c r="BI112" s="225">
        <f>IF(N112="nulová",J112,0)</f>
        <v>0</v>
      </c>
      <c r="BJ112" s="23" t="s">
        <v>77</v>
      </c>
      <c r="BK112" s="225">
        <f>ROUND(I112*H112,2)</f>
        <v>0</v>
      </c>
      <c r="BL112" s="23" t="s">
        <v>168</v>
      </c>
      <c r="BM112" s="23" t="s">
        <v>207</v>
      </c>
    </row>
    <row r="113" s="10" customFormat="1" ht="29.88" customHeight="1">
      <c r="B113" s="198"/>
      <c r="C113" s="199"/>
      <c r="D113" s="200" t="s">
        <v>71</v>
      </c>
      <c r="E113" s="212" t="s">
        <v>193</v>
      </c>
      <c r="F113" s="212" t="s">
        <v>208</v>
      </c>
      <c r="G113" s="199"/>
      <c r="H113" s="199"/>
      <c r="I113" s="202"/>
      <c r="J113" s="213">
        <f>BK113</f>
        <v>0</v>
      </c>
      <c r="K113" s="199"/>
      <c r="L113" s="204"/>
      <c r="M113" s="205"/>
      <c r="N113" s="206"/>
      <c r="O113" s="206"/>
      <c r="P113" s="207">
        <f>SUM(P114:P130)</f>
        <v>0</v>
      </c>
      <c r="Q113" s="206"/>
      <c r="R113" s="207">
        <f>SUM(R114:R130)</f>
        <v>0.92966670000000007</v>
      </c>
      <c r="S113" s="206"/>
      <c r="T113" s="208">
        <f>SUM(T114:T130)</f>
        <v>0</v>
      </c>
      <c r="AR113" s="209" t="s">
        <v>77</v>
      </c>
      <c r="AT113" s="210" t="s">
        <v>71</v>
      </c>
      <c r="AU113" s="210" t="s">
        <v>77</v>
      </c>
      <c r="AY113" s="209" t="s">
        <v>160</v>
      </c>
      <c r="BK113" s="211">
        <f>SUM(BK114:BK130)</f>
        <v>0</v>
      </c>
    </row>
    <row r="114" s="1" customFormat="1" ht="25.5" customHeight="1">
      <c r="B114" s="45"/>
      <c r="C114" s="214" t="s">
        <v>209</v>
      </c>
      <c r="D114" s="214" t="s">
        <v>163</v>
      </c>
      <c r="E114" s="215" t="s">
        <v>210</v>
      </c>
      <c r="F114" s="216" t="s">
        <v>211</v>
      </c>
      <c r="G114" s="217" t="s">
        <v>174</v>
      </c>
      <c r="H114" s="218">
        <v>1</v>
      </c>
      <c r="I114" s="219"/>
      <c r="J114" s="220">
        <f>ROUND(I114*H114,2)</f>
        <v>0</v>
      </c>
      <c r="K114" s="216" t="s">
        <v>167</v>
      </c>
      <c r="L114" s="71"/>
      <c r="M114" s="221" t="s">
        <v>21</v>
      </c>
      <c r="N114" s="222" t="s">
        <v>43</v>
      </c>
      <c r="O114" s="46"/>
      <c r="P114" s="223">
        <f>O114*H114</f>
        <v>0</v>
      </c>
      <c r="Q114" s="223">
        <v>0.038899999999999997</v>
      </c>
      <c r="R114" s="223">
        <f>Q114*H114</f>
        <v>0.038899999999999997</v>
      </c>
      <c r="S114" s="223">
        <v>0</v>
      </c>
      <c r="T114" s="224">
        <f>S114*H114</f>
        <v>0</v>
      </c>
      <c r="AR114" s="23" t="s">
        <v>168</v>
      </c>
      <c r="AT114" s="23" t="s">
        <v>163</v>
      </c>
      <c r="AU114" s="23" t="s">
        <v>86</v>
      </c>
      <c r="AY114" s="23" t="s">
        <v>160</v>
      </c>
      <c r="BE114" s="225">
        <f>IF(N114="základní",J114,0)</f>
        <v>0</v>
      </c>
      <c r="BF114" s="225">
        <f>IF(N114="snížená",J114,0)</f>
        <v>0</v>
      </c>
      <c r="BG114" s="225">
        <f>IF(N114="zákl. přenesená",J114,0)</f>
        <v>0</v>
      </c>
      <c r="BH114" s="225">
        <f>IF(N114="sníž. přenesená",J114,0)</f>
        <v>0</v>
      </c>
      <c r="BI114" s="225">
        <f>IF(N114="nulová",J114,0)</f>
        <v>0</v>
      </c>
      <c r="BJ114" s="23" t="s">
        <v>77</v>
      </c>
      <c r="BK114" s="225">
        <f>ROUND(I114*H114,2)</f>
        <v>0</v>
      </c>
      <c r="BL114" s="23" t="s">
        <v>168</v>
      </c>
      <c r="BM114" s="23" t="s">
        <v>212</v>
      </c>
    </row>
    <row r="115" s="11" customFormat="1">
      <c r="B115" s="226"/>
      <c r="C115" s="227"/>
      <c r="D115" s="228" t="s">
        <v>170</v>
      </c>
      <c r="E115" s="229" t="s">
        <v>21</v>
      </c>
      <c r="F115" s="230" t="s">
        <v>213</v>
      </c>
      <c r="G115" s="227"/>
      <c r="H115" s="231">
        <v>1</v>
      </c>
      <c r="I115" s="232"/>
      <c r="J115" s="227"/>
      <c r="K115" s="227"/>
      <c r="L115" s="233"/>
      <c r="M115" s="234"/>
      <c r="N115" s="235"/>
      <c r="O115" s="235"/>
      <c r="P115" s="235"/>
      <c r="Q115" s="235"/>
      <c r="R115" s="235"/>
      <c r="S115" s="235"/>
      <c r="T115" s="236"/>
      <c r="AT115" s="237" t="s">
        <v>170</v>
      </c>
      <c r="AU115" s="237" t="s">
        <v>86</v>
      </c>
      <c r="AV115" s="11" t="s">
        <v>86</v>
      </c>
      <c r="AW115" s="11" t="s">
        <v>35</v>
      </c>
      <c r="AX115" s="11" t="s">
        <v>77</v>
      </c>
      <c r="AY115" s="237" t="s">
        <v>160</v>
      </c>
    </row>
    <row r="116" s="1" customFormat="1" ht="25.5" customHeight="1">
      <c r="B116" s="45"/>
      <c r="C116" s="214" t="s">
        <v>214</v>
      </c>
      <c r="D116" s="214" t="s">
        <v>163</v>
      </c>
      <c r="E116" s="215" t="s">
        <v>215</v>
      </c>
      <c r="F116" s="216" t="s">
        <v>216</v>
      </c>
      <c r="G116" s="217" t="s">
        <v>174</v>
      </c>
      <c r="H116" s="218">
        <v>1</v>
      </c>
      <c r="I116" s="219"/>
      <c r="J116" s="220">
        <f>ROUND(I116*H116,2)</f>
        <v>0</v>
      </c>
      <c r="K116" s="216" t="s">
        <v>167</v>
      </c>
      <c r="L116" s="71"/>
      <c r="M116" s="221" t="s">
        <v>21</v>
      </c>
      <c r="N116" s="222" t="s">
        <v>43</v>
      </c>
      <c r="O116" s="46"/>
      <c r="P116" s="223">
        <f>O116*H116</f>
        <v>0</v>
      </c>
      <c r="Q116" s="223">
        <v>0.041500000000000002</v>
      </c>
      <c r="R116" s="223">
        <f>Q116*H116</f>
        <v>0.041500000000000002</v>
      </c>
      <c r="S116" s="223">
        <v>0</v>
      </c>
      <c r="T116" s="224">
        <f>S116*H116</f>
        <v>0</v>
      </c>
      <c r="AR116" s="23" t="s">
        <v>168</v>
      </c>
      <c r="AT116" s="23" t="s">
        <v>163</v>
      </c>
      <c r="AU116" s="23" t="s">
        <v>86</v>
      </c>
      <c r="AY116" s="23" t="s">
        <v>160</v>
      </c>
      <c r="BE116" s="225">
        <f>IF(N116="základní",J116,0)</f>
        <v>0</v>
      </c>
      <c r="BF116" s="225">
        <f>IF(N116="snížená",J116,0)</f>
        <v>0</v>
      </c>
      <c r="BG116" s="225">
        <f>IF(N116="zákl. přenesená",J116,0)</f>
        <v>0</v>
      </c>
      <c r="BH116" s="225">
        <f>IF(N116="sníž. přenesená",J116,0)</f>
        <v>0</v>
      </c>
      <c r="BI116" s="225">
        <f>IF(N116="nulová",J116,0)</f>
        <v>0</v>
      </c>
      <c r="BJ116" s="23" t="s">
        <v>77</v>
      </c>
      <c r="BK116" s="225">
        <f>ROUND(I116*H116,2)</f>
        <v>0</v>
      </c>
      <c r="BL116" s="23" t="s">
        <v>168</v>
      </c>
      <c r="BM116" s="23" t="s">
        <v>217</v>
      </c>
    </row>
    <row r="117" s="11" customFormat="1">
      <c r="B117" s="226"/>
      <c r="C117" s="227"/>
      <c r="D117" s="228" t="s">
        <v>170</v>
      </c>
      <c r="E117" s="229" t="s">
        <v>21</v>
      </c>
      <c r="F117" s="230" t="s">
        <v>218</v>
      </c>
      <c r="G117" s="227"/>
      <c r="H117" s="231">
        <v>1</v>
      </c>
      <c r="I117" s="232"/>
      <c r="J117" s="227"/>
      <c r="K117" s="227"/>
      <c r="L117" s="233"/>
      <c r="M117" s="234"/>
      <c r="N117" s="235"/>
      <c r="O117" s="235"/>
      <c r="P117" s="235"/>
      <c r="Q117" s="235"/>
      <c r="R117" s="235"/>
      <c r="S117" s="235"/>
      <c r="T117" s="236"/>
      <c r="AT117" s="237" t="s">
        <v>170</v>
      </c>
      <c r="AU117" s="237" t="s">
        <v>86</v>
      </c>
      <c r="AV117" s="11" t="s">
        <v>86</v>
      </c>
      <c r="AW117" s="11" t="s">
        <v>35</v>
      </c>
      <c r="AX117" s="11" t="s">
        <v>77</v>
      </c>
      <c r="AY117" s="237" t="s">
        <v>160</v>
      </c>
    </row>
    <row r="118" s="1" customFormat="1" ht="25.5" customHeight="1">
      <c r="B118" s="45"/>
      <c r="C118" s="214" t="s">
        <v>219</v>
      </c>
      <c r="D118" s="214" t="s">
        <v>163</v>
      </c>
      <c r="E118" s="215" t="s">
        <v>220</v>
      </c>
      <c r="F118" s="216" t="s">
        <v>221</v>
      </c>
      <c r="G118" s="217" t="s">
        <v>166</v>
      </c>
      <c r="H118" s="218">
        <v>44.93</v>
      </c>
      <c r="I118" s="219"/>
      <c r="J118" s="220">
        <f>ROUND(I118*H118,2)</f>
        <v>0</v>
      </c>
      <c r="K118" s="216" t="s">
        <v>167</v>
      </c>
      <c r="L118" s="71"/>
      <c r="M118" s="221" t="s">
        <v>21</v>
      </c>
      <c r="N118" s="222" t="s">
        <v>43</v>
      </c>
      <c r="O118" s="46"/>
      <c r="P118" s="223">
        <f>O118*H118</f>
        <v>0</v>
      </c>
      <c r="Q118" s="223">
        <v>0.00025999999999999998</v>
      </c>
      <c r="R118" s="223">
        <f>Q118*H118</f>
        <v>0.011681799999999999</v>
      </c>
      <c r="S118" s="223">
        <v>0</v>
      </c>
      <c r="T118" s="224">
        <f>S118*H118</f>
        <v>0</v>
      </c>
      <c r="AR118" s="23" t="s">
        <v>168</v>
      </c>
      <c r="AT118" s="23" t="s">
        <v>163</v>
      </c>
      <c r="AU118" s="23" t="s">
        <v>86</v>
      </c>
      <c r="AY118" s="23" t="s">
        <v>160</v>
      </c>
      <c r="BE118" s="225">
        <f>IF(N118="základní",J118,0)</f>
        <v>0</v>
      </c>
      <c r="BF118" s="225">
        <f>IF(N118="snížená",J118,0)</f>
        <v>0</v>
      </c>
      <c r="BG118" s="225">
        <f>IF(N118="zákl. přenesená",J118,0)</f>
        <v>0</v>
      </c>
      <c r="BH118" s="225">
        <f>IF(N118="sníž. přenesená",J118,0)</f>
        <v>0</v>
      </c>
      <c r="BI118" s="225">
        <f>IF(N118="nulová",J118,0)</f>
        <v>0</v>
      </c>
      <c r="BJ118" s="23" t="s">
        <v>77</v>
      </c>
      <c r="BK118" s="225">
        <f>ROUND(I118*H118,2)</f>
        <v>0</v>
      </c>
      <c r="BL118" s="23" t="s">
        <v>168</v>
      </c>
      <c r="BM118" s="23" t="s">
        <v>222</v>
      </c>
    </row>
    <row r="119" s="11" customFormat="1">
      <c r="B119" s="226"/>
      <c r="C119" s="227"/>
      <c r="D119" s="228" t="s">
        <v>170</v>
      </c>
      <c r="E119" s="229" t="s">
        <v>21</v>
      </c>
      <c r="F119" s="230" t="s">
        <v>102</v>
      </c>
      <c r="G119" s="227"/>
      <c r="H119" s="231">
        <v>44.93</v>
      </c>
      <c r="I119" s="232"/>
      <c r="J119" s="227"/>
      <c r="K119" s="227"/>
      <c r="L119" s="233"/>
      <c r="M119" s="234"/>
      <c r="N119" s="235"/>
      <c r="O119" s="235"/>
      <c r="P119" s="235"/>
      <c r="Q119" s="235"/>
      <c r="R119" s="235"/>
      <c r="S119" s="235"/>
      <c r="T119" s="236"/>
      <c r="AT119" s="237" t="s">
        <v>170</v>
      </c>
      <c r="AU119" s="237" t="s">
        <v>86</v>
      </c>
      <c r="AV119" s="11" t="s">
        <v>86</v>
      </c>
      <c r="AW119" s="11" t="s">
        <v>35</v>
      </c>
      <c r="AX119" s="11" t="s">
        <v>77</v>
      </c>
      <c r="AY119" s="237" t="s">
        <v>160</v>
      </c>
    </row>
    <row r="120" s="1" customFormat="1" ht="25.5" customHeight="1">
      <c r="B120" s="45"/>
      <c r="C120" s="214" t="s">
        <v>223</v>
      </c>
      <c r="D120" s="214" t="s">
        <v>163</v>
      </c>
      <c r="E120" s="215" t="s">
        <v>224</v>
      </c>
      <c r="F120" s="216" t="s">
        <v>225</v>
      </c>
      <c r="G120" s="217" t="s">
        <v>166</v>
      </c>
      <c r="H120" s="218">
        <v>44.93</v>
      </c>
      <c r="I120" s="219"/>
      <c r="J120" s="220">
        <f>ROUND(I120*H120,2)</f>
        <v>0</v>
      </c>
      <c r="K120" s="216" t="s">
        <v>167</v>
      </c>
      <c r="L120" s="71"/>
      <c r="M120" s="221" t="s">
        <v>21</v>
      </c>
      <c r="N120" s="222" t="s">
        <v>43</v>
      </c>
      <c r="O120" s="46"/>
      <c r="P120" s="223">
        <f>O120*H120</f>
        <v>0</v>
      </c>
      <c r="Q120" s="223">
        <v>0.0043800000000000002</v>
      </c>
      <c r="R120" s="223">
        <f>Q120*H120</f>
        <v>0.19679340000000001</v>
      </c>
      <c r="S120" s="223">
        <v>0</v>
      </c>
      <c r="T120" s="224">
        <f>S120*H120</f>
        <v>0</v>
      </c>
      <c r="AR120" s="23" t="s">
        <v>168</v>
      </c>
      <c r="AT120" s="23" t="s">
        <v>163</v>
      </c>
      <c r="AU120" s="23" t="s">
        <v>86</v>
      </c>
      <c r="AY120" s="23" t="s">
        <v>160</v>
      </c>
      <c r="BE120" s="225">
        <f>IF(N120="základní",J120,0)</f>
        <v>0</v>
      </c>
      <c r="BF120" s="225">
        <f>IF(N120="snížená",J120,0)</f>
        <v>0</v>
      </c>
      <c r="BG120" s="225">
        <f>IF(N120="zákl. přenesená",J120,0)</f>
        <v>0</v>
      </c>
      <c r="BH120" s="225">
        <f>IF(N120="sníž. přenesená",J120,0)</f>
        <v>0</v>
      </c>
      <c r="BI120" s="225">
        <f>IF(N120="nulová",J120,0)</f>
        <v>0</v>
      </c>
      <c r="BJ120" s="23" t="s">
        <v>77</v>
      </c>
      <c r="BK120" s="225">
        <f>ROUND(I120*H120,2)</f>
        <v>0</v>
      </c>
      <c r="BL120" s="23" t="s">
        <v>168</v>
      </c>
      <c r="BM120" s="23" t="s">
        <v>226</v>
      </c>
    </row>
    <row r="121" s="11" customFormat="1">
      <c r="B121" s="226"/>
      <c r="C121" s="227"/>
      <c r="D121" s="228" t="s">
        <v>170</v>
      </c>
      <c r="E121" s="229" t="s">
        <v>21</v>
      </c>
      <c r="F121" s="230" t="s">
        <v>102</v>
      </c>
      <c r="G121" s="227"/>
      <c r="H121" s="231">
        <v>44.93</v>
      </c>
      <c r="I121" s="232"/>
      <c r="J121" s="227"/>
      <c r="K121" s="227"/>
      <c r="L121" s="233"/>
      <c r="M121" s="234"/>
      <c r="N121" s="235"/>
      <c r="O121" s="235"/>
      <c r="P121" s="235"/>
      <c r="Q121" s="235"/>
      <c r="R121" s="235"/>
      <c r="S121" s="235"/>
      <c r="T121" s="236"/>
      <c r="AT121" s="237" t="s">
        <v>170</v>
      </c>
      <c r="AU121" s="237" t="s">
        <v>86</v>
      </c>
      <c r="AV121" s="11" t="s">
        <v>86</v>
      </c>
      <c r="AW121" s="11" t="s">
        <v>35</v>
      </c>
      <c r="AX121" s="11" t="s">
        <v>77</v>
      </c>
      <c r="AY121" s="237" t="s">
        <v>160</v>
      </c>
    </row>
    <row r="122" s="1" customFormat="1" ht="25.5" customHeight="1">
      <c r="B122" s="45"/>
      <c r="C122" s="214" t="s">
        <v>227</v>
      </c>
      <c r="D122" s="214" t="s">
        <v>163</v>
      </c>
      <c r="E122" s="215" t="s">
        <v>228</v>
      </c>
      <c r="F122" s="216" t="s">
        <v>229</v>
      </c>
      <c r="G122" s="217" t="s">
        <v>166</v>
      </c>
      <c r="H122" s="218">
        <v>30</v>
      </c>
      <c r="I122" s="219"/>
      <c r="J122" s="220">
        <f>ROUND(I122*H122,2)</f>
        <v>0</v>
      </c>
      <c r="K122" s="216" t="s">
        <v>167</v>
      </c>
      <c r="L122" s="71"/>
      <c r="M122" s="221" t="s">
        <v>21</v>
      </c>
      <c r="N122" s="222" t="s">
        <v>43</v>
      </c>
      <c r="O122" s="46"/>
      <c r="P122" s="223">
        <f>O122*H122</f>
        <v>0</v>
      </c>
      <c r="Q122" s="223">
        <v>0.0073499999999999998</v>
      </c>
      <c r="R122" s="223">
        <f>Q122*H122</f>
        <v>0.2205</v>
      </c>
      <c r="S122" s="223">
        <v>0</v>
      </c>
      <c r="T122" s="224">
        <f>S122*H122</f>
        <v>0</v>
      </c>
      <c r="AR122" s="23" t="s">
        <v>168</v>
      </c>
      <c r="AT122" s="23" t="s">
        <v>163</v>
      </c>
      <c r="AU122" s="23" t="s">
        <v>86</v>
      </c>
      <c r="AY122" s="23" t="s">
        <v>160</v>
      </c>
      <c r="BE122" s="225">
        <f>IF(N122="základní",J122,0)</f>
        <v>0</v>
      </c>
      <c r="BF122" s="225">
        <f>IF(N122="snížená",J122,0)</f>
        <v>0</v>
      </c>
      <c r="BG122" s="225">
        <f>IF(N122="zákl. přenesená",J122,0)</f>
        <v>0</v>
      </c>
      <c r="BH122" s="225">
        <f>IF(N122="sníž. přenesená",J122,0)</f>
        <v>0</v>
      </c>
      <c r="BI122" s="225">
        <f>IF(N122="nulová",J122,0)</f>
        <v>0</v>
      </c>
      <c r="BJ122" s="23" t="s">
        <v>77</v>
      </c>
      <c r="BK122" s="225">
        <f>ROUND(I122*H122,2)</f>
        <v>0</v>
      </c>
      <c r="BL122" s="23" t="s">
        <v>168</v>
      </c>
      <c r="BM122" s="23" t="s">
        <v>230</v>
      </c>
    </row>
    <row r="123" s="11" customFormat="1">
      <c r="B123" s="226"/>
      <c r="C123" s="227"/>
      <c r="D123" s="228" t="s">
        <v>170</v>
      </c>
      <c r="E123" s="229" t="s">
        <v>21</v>
      </c>
      <c r="F123" s="230" t="s">
        <v>231</v>
      </c>
      <c r="G123" s="227"/>
      <c r="H123" s="231">
        <v>30</v>
      </c>
      <c r="I123" s="232"/>
      <c r="J123" s="227"/>
      <c r="K123" s="227"/>
      <c r="L123" s="233"/>
      <c r="M123" s="234"/>
      <c r="N123" s="235"/>
      <c r="O123" s="235"/>
      <c r="P123" s="235"/>
      <c r="Q123" s="235"/>
      <c r="R123" s="235"/>
      <c r="S123" s="235"/>
      <c r="T123" s="236"/>
      <c r="AT123" s="237" t="s">
        <v>170</v>
      </c>
      <c r="AU123" s="237" t="s">
        <v>86</v>
      </c>
      <c r="AV123" s="11" t="s">
        <v>86</v>
      </c>
      <c r="AW123" s="11" t="s">
        <v>35</v>
      </c>
      <c r="AX123" s="11" t="s">
        <v>77</v>
      </c>
      <c r="AY123" s="237" t="s">
        <v>160</v>
      </c>
    </row>
    <row r="124" s="1" customFormat="1" ht="38.25" customHeight="1">
      <c r="B124" s="45"/>
      <c r="C124" s="214" t="s">
        <v>232</v>
      </c>
      <c r="D124" s="214" t="s">
        <v>163</v>
      </c>
      <c r="E124" s="215" t="s">
        <v>233</v>
      </c>
      <c r="F124" s="216" t="s">
        <v>234</v>
      </c>
      <c r="G124" s="217" t="s">
        <v>166</v>
      </c>
      <c r="H124" s="218">
        <v>30</v>
      </c>
      <c r="I124" s="219"/>
      <c r="J124" s="220">
        <f>ROUND(I124*H124,2)</f>
        <v>0</v>
      </c>
      <c r="K124" s="216" t="s">
        <v>167</v>
      </c>
      <c r="L124" s="71"/>
      <c r="M124" s="221" t="s">
        <v>21</v>
      </c>
      <c r="N124" s="222" t="s">
        <v>43</v>
      </c>
      <c r="O124" s="46"/>
      <c r="P124" s="223">
        <f>O124*H124</f>
        <v>0</v>
      </c>
      <c r="Q124" s="223">
        <v>0.0065599999999999999</v>
      </c>
      <c r="R124" s="223">
        <f>Q124*H124</f>
        <v>0.1968</v>
      </c>
      <c r="S124" s="223">
        <v>0</v>
      </c>
      <c r="T124" s="224">
        <f>S124*H124</f>
        <v>0</v>
      </c>
      <c r="AR124" s="23" t="s">
        <v>168</v>
      </c>
      <c r="AT124" s="23" t="s">
        <v>163</v>
      </c>
      <c r="AU124" s="23" t="s">
        <v>86</v>
      </c>
      <c r="AY124" s="23" t="s">
        <v>160</v>
      </c>
      <c r="BE124" s="225">
        <f>IF(N124="základní",J124,0)</f>
        <v>0</v>
      </c>
      <c r="BF124" s="225">
        <f>IF(N124="snížená",J124,0)</f>
        <v>0</v>
      </c>
      <c r="BG124" s="225">
        <f>IF(N124="zákl. přenesená",J124,0)</f>
        <v>0</v>
      </c>
      <c r="BH124" s="225">
        <f>IF(N124="sníž. přenesená",J124,0)</f>
        <v>0</v>
      </c>
      <c r="BI124" s="225">
        <f>IF(N124="nulová",J124,0)</f>
        <v>0</v>
      </c>
      <c r="BJ124" s="23" t="s">
        <v>77</v>
      </c>
      <c r="BK124" s="225">
        <f>ROUND(I124*H124,2)</f>
        <v>0</v>
      </c>
      <c r="BL124" s="23" t="s">
        <v>168</v>
      </c>
      <c r="BM124" s="23" t="s">
        <v>235</v>
      </c>
    </row>
    <row r="125" s="11" customFormat="1">
      <c r="B125" s="226"/>
      <c r="C125" s="227"/>
      <c r="D125" s="228" t="s">
        <v>170</v>
      </c>
      <c r="E125" s="229" t="s">
        <v>21</v>
      </c>
      <c r="F125" s="230" t="s">
        <v>231</v>
      </c>
      <c r="G125" s="227"/>
      <c r="H125" s="231">
        <v>30</v>
      </c>
      <c r="I125" s="232"/>
      <c r="J125" s="227"/>
      <c r="K125" s="227"/>
      <c r="L125" s="233"/>
      <c r="M125" s="234"/>
      <c r="N125" s="235"/>
      <c r="O125" s="235"/>
      <c r="P125" s="235"/>
      <c r="Q125" s="235"/>
      <c r="R125" s="235"/>
      <c r="S125" s="235"/>
      <c r="T125" s="236"/>
      <c r="AT125" s="237" t="s">
        <v>170</v>
      </c>
      <c r="AU125" s="237" t="s">
        <v>86</v>
      </c>
      <c r="AV125" s="11" t="s">
        <v>86</v>
      </c>
      <c r="AW125" s="11" t="s">
        <v>35</v>
      </c>
      <c r="AX125" s="11" t="s">
        <v>77</v>
      </c>
      <c r="AY125" s="237" t="s">
        <v>160</v>
      </c>
    </row>
    <row r="126" s="1" customFormat="1" ht="38.25" customHeight="1">
      <c r="B126" s="45"/>
      <c r="C126" s="214" t="s">
        <v>10</v>
      </c>
      <c r="D126" s="214" t="s">
        <v>163</v>
      </c>
      <c r="E126" s="215" t="s">
        <v>236</v>
      </c>
      <c r="F126" s="216" t="s">
        <v>237</v>
      </c>
      <c r="G126" s="217" t="s">
        <v>166</v>
      </c>
      <c r="H126" s="218">
        <v>30</v>
      </c>
      <c r="I126" s="219"/>
      <c r="J126" s="220">
        <f>ROUND(I126*H126,2)</f>
        <v>0</v>
      </c>
      <c r="K126" s="216" t="s">
        <v>167</v>
      </c>
      <c r="L126" s="71"/>
      <c r="M126" s="221" t="s">
        <v>21</v>
      </c>
      <c r="N126" s="222" t="s">
        <v>43</v>
      </c>
      <c r="O126" s="46"/>
      <c r="P126" s="223">
        <f>O126*H126</f>
        <v>0</v>
      </c>
      <c r="Q126" s="223">
        <v>0.00131</v>
      </c>
      <c r="R126" s="223">
        <f>Q126*H126</f>
        <v>0.039300000000000002</v>
      </c>
      <c r="S126" s="223">
        <v>0</v>
      </c>
      <c r="T126" s="224">
        <f>S126*H126</f>
        <v>0</v>
      </c>
      <c r="AR126" s="23" t="s">
        <v>168</v>
      </c>
      <c r="AT126" s="23" t="s">
        <v>163</v>
      </c>
      <c r="AU126" s="23" t="s">
        <v>86</v>
      </c>
      <c r="AY126" s="23" t="s">
        <v>160</v>
      </c>
      <c r="BE126" s="225">
        <f>IF(N126="základní",J126,0)</f>
        <v>0</v>
      </c>
      <c r="BF126" s="225">
        <f>IF(N126="snížená",J126,0)</f>
        <v>0</v>
      </c>
      <c r="BG126" s="225">
        <f>IF(N126="zákl. přenesená",J126,0)</f>
        <v>0</v>
      </c>
      <c r="BH126" s="225">
        <f>IF(N126="sníž. přenesená",J126,0)</f>
        <v>0</v>
      </c>
      <c r="BI126" s="225">
        <f>IF(N126="nulová",J126,0)</f>
        <v>0</v>
      </c>
      <c r="BJ126" s="23" t="s">
        <v>77</v>
      </c>
      <c r="BK126" s="225">
        <f>ROUND(I126*H126,2)</f>
        <v>0</v>
      </c>
      <c r="BL126" s="23" t="s">
        <v>168</v>
      </c>
      <c r="BM126" s="23" t="s">
        <v>238</v>
      </c>
    </row>
    <row r="127" s="1" customFormat="1" ht="38.25" customHeight="1">
      <c r="B127" s="45"/>
      <c r="C127" s="214" t="s">
        <v>239</v>
      </c>
      <c r="D127" s="214" t="s">
        <v>163</v>
      </c>
      <c r="E127" s="215" t="s">
        <v>240</v>
      </c>
      <c r="F127" s="216" t="s">
        <v>241</v>
      </c>
      <c r="G127" s="217" t="s">
        <v>166</v>
      </c>
      <c r="H127" s="218">
        <v>47.350000000000001</v>
      </c>
      <c r="I127" s="219"/>
      <c r="J127" s="220">
        <f>ROUND(I127*H127,2)</f>
        <v>0</v>
      </c>
      <c r="K127" s="216" t="s">
        <v>167</v>
      </c>
      <c r="L127" s="71"/>
      <c r="M127" s="221" t="s">
        <v>21</v>
      </c>
      <c r="N127" s="222" t="s">
        <v>43</v>
      </c>
      <c r="O127" s="46"/>
      <c r="P127" s="223">
        <f>O127*H127</f>
        <v>0</v>
      </c>
      <c r="Q127" s="223">
        <v>0.0038899999999999998</v>
      </c>
      <c r="R127" s="223">
        <f>Q127*H127</f>
        <v>0.18419150000000001</v>
      </c>
      <c r="S127" s="223">
        <v>0</v>
      </c>
      <c r="T127" s="224">
        <f>S127*H127</f>
        <v>0</v>
      </c>
      <c r="AR127" s="23" t="s">
        <v>168</v>
      </c>
      <c r="AT127" s="23" t="s">
        <v>163</v>
      </c>
      <c r="AU127" s="23" t="s">
        <v>86</v>
      </c>
      <c r="AY127" s="23" t="s">
        <v>160</v>
      </c>
      <c r="BE127" s="225">
        <f>IF(N127="základní",J127,0)</f>
        <v>0</v>
      </c>
      <c r="BF127" s="225">
        <f>IF(N127="snížená",J127,0)</f>
        <v>0</v>
      </c>
      <c r="BG127" s="225">
        <f>IF(N127="zákl. přenesená",J127,0)</f>
        <v>0</v>
      </c>
      <c r="BH127" s="225">
        <f>IF(N127="sníž. přenesená",J127,0)</f>
        <v>0</v>
      </c>
      <c r="BI127" s="225">
        <f>IF(N127="nulová",J127,0)</f>
        <v>0</v>
      </c>
      <c r="BJ127" s="23" t="s">
        <v>77</v>
      </c>
      <c r="BK127" s="225">
        <f>ROUND(I127*H127,2)</f>
        <v>0</v>
      </c>
      <c r="BL127" s="23" t="s">
        <v>168</v>
      </c>
      <c r="BM127" s="23" t="s">
        <v>242</v>
      </c>
    </row>
    <row r="128" s="11" customFormat="1">
      <c r="B128" s="226"/>
      <c r="C128" s="227"/>
      <c r="D128" s="228" t="s">
        <v>170</v>
      </c>
      <c r="E128" s="229" t="s">
        <v>21</v>
      </c>
      <c r="F128" s="230" t="s">
        <v>243</v>
      </c>
      <c r="G128" s="227"/>
      <c r="H128" s="231">
        <v>21.719999999999999</v>
      </c>
      <c r="I128" s="232"/>
      <c r="J128" s="227"/>
      <c r="K128" s="227"/>
      <c r="L128" s="233"/>
      <c r="M128" s="234"/>
      <c r="N128" s="235"/>
      <c r="O128" s="235"/>
      <c r="P128" s="235"/>
      <c r="Q128" s="235"/>
      <c r="R128" s="235"/>
      <c r="S128" s="235"/>
      <c r="T128" s="236"/>
      <c r="AT128" s="237" t="s">
        <v>170</v>
      </c>
      <c r="AU128" s="237" t="s">
        <v>86</v>
      </c>
      <c r="AV128" s="11" t="s">
        <v>86</v>
      </c>
      <c r="AW128" s="11" t="s">
        <v>35</v>
      </c>
      <c r="AX128" s="11" t="s">
        <v>72</v>
      </c>
      <c r="AY128" s="237" t="s">
        <v>160</v>
      </c>
    </row>
    <row r="129" s="11" customFormat="1">
      <c r="B129" s="226"/>
      <c r="C129" s="227"/>
      <c r="D129" s="228" t="s">
        <v>170</v>
      </c>
      <c r="E129" s="229" t="s">
        <v>21</v>
      </c>
      <c r="F129" s="230" t="s">
        <v>244</v>
      </c>
      <c r="G129" s="227"/>
      <c r="H129" s="231">
        <v>25.629999999999999</v>
      </c>
      <c r="I129" s="232"/>
      <c r="J129" s="227"/>
      <c r="K129" s="227"/>
      <c r="L129" s="233"/>
      <c r="M129" s="234"/>
      <c r="N129" s="235"/>
      <c r="O129" s="235"/>
      <c r="P129" s="235"/>
      <c r="Q129" s="235"/>
      <c r="R129" s="235"/>
      <c r="S129" s="235"/>
      <c r="T129" s="236"/>
      <c r="AT129" s="237" t="s">
        <v>170</v>
      </c>
      <c r="AU129" s="237" t="s">
        <v>86</v>
      </c>
      <c r="AV129" s="11" t="s">
        <v>86</v>
      </c>
      <c r="AW129" s="11" t="s">
        <v>35</v>
      </c>
      <c r="AX129" s="11" t="s">
        <v>72</v>
      </c>
      <c r="AY129" s="237" t="s">
        <v>160</v>
      </c>
    </row>
    <row r="130" s="12" customFormat="1">
      <c r="B130" s="238"/>
      <c r="C130" s="239"/>
      <c r="D130" s="228" t="s">
        <v>170</v>
      </c>
      <c r="E130" s="240" t="s">
        <v>21</v>
      </c>
      <c r="F130" s="241" t="s">
        <v>185</v>
      </c>
      <c r="G130" s="239"/>
      <c r="H130" s="242">
        <v>47.350000000000001</v>
      </c>
      <c r="I130" s="243"/>
      <c r="J130" s="239"/>
      <c r="K130" s="239"/>
      <c r="L130" s="244"/>
      <c r="M130" s="245"/>
      <c r="N130" s="246"/>
      <c r="O130" s="246"/>
      <c r="P130" s="246"/>
      <c r="Q130" s="246"/>
      <c r="R130" s="246"/>
      <c r="S130" s="246"/>
      <c r="T130" s="247"/>
      <c r="AT130" s="248" t="s">
        <v>170</v>
      </c>
      <c r="AU130" s="248" t="s">
        <v>86</v>
      </c>
      <c r="AV130" s="12" t="s">
        <v>161</v>
      </c>
      <c r="AW130" s="12" t="s">
        <v>35</v>
      </c>
      <c r="AX130" s="12" t="s">
        <v>77</v>
      </c>
      <c r="AY130" s="248" t="s">
        <v>160</v>
      </c>
    </row>
    <row r="131" s="10" customFormat="1" ht="29.88" customHeight="1">
      <c r="B131" s="198"/>
      <c r="C131" s="199"/>
      <c r="D131" s="200" t="s">
        <v>71</v>
      </c>
      <c r="E131" s="212" t="s">
        <v>209</v>
      </c>
      <c r="F131" s="212" t="s">
        <v>245</v>
      </c>
      <c r="G131" s="199"/>
      <c r="H131" s="199"/>
      <c r="I131" s="202"/>
      <c r="J131" s="213">
        <f>BK131</f>
        <v>0</v>
      </c>
      <c r="K131" s="199"/>
      <c r="L131" s="204"/>
      <c r="M131" s="205"/>
      <c r="N131" s="206"/>
      <c r="O131" s="206"/>
      <c r="P131" s="207">
        <f>SUM(P132:P154)</f>
        <v>0</v>
      </c>
      <c r="Q131" s="206"/>
      <c r="R131" s="207">
        <f>SUM(R132:R154)</f>
        <v>0</v>
      </c>
      <c r="S131" s="206"/>
      <c r="T131" s="208">
        <f>SUM(T132:T154)</f>
        <v>1.8864799999999999</v>
      </c>
      <c r="AR131" s="209" t="s">
        <v>77</v>
      </c>
      <c r="AT131" s="210" t="s">
        <v>71</v>
      </c>
      <c r="AU131" s="210" t="s">
        <v>77</v>
      </c>
      <c r="AY131" s="209" t="s">
        <v>160</v>
      </c>
      <c r="BK131" s="211">
        <f>SUM(BK132:BK154)</f>
        <v>0</v>
      </c>
    </row>
    <row r="132" s="1" customFormat="1" ht="16.5" customHeight="1">
      <c r="B132" s="45"/>
      <c r="C132" s="214" t="s">
        <v>246</v>
      </c>
      <c r="D132" s="214" t="s">
        <v>163</v>
      </c>
      <c r="E132" s="215" t="s">
        <v>247</v>
      </c>
      <c r="F132" s="216" t="s">
        <v>248</v>
      </c>
      <c r="G132" s="217" t="s">
        <v>174</v>
      </c>
      <c r="H132" s="218">
        <v>4</v>
      </c>
      <c r="I132" s="219"/>
      <c r="J132" s="220">
        <f>ROUND(I132*H132,2)</f>
        <v>0</v>
      </c>
      <c r="K132" s="216" t="s">
        <v>21</v>
      </c>
      <c r="L132" s="71"/>
      <c r="M132" s="221" t="s">
        <v>21</v>
      </c>
      <c r="N132" s="222" t="s">
        <v>43</v>
      </c>
      <c r="O132" s="46"/>
      <c r="P132" s="223">
        <f>O132*H132</f>
        <v>0</v>
      </c>
      <c r="Q132" s="223">
        <v>0</v>
      </c>
      <c r="R132" s="223">
        <f>Q132*H132</f>
        <v>0</v>
      </c>
      <c r="S132" s="223">
        <v>0</v>
      </c>
      <c r="T132" s="224">
        <f>S132*H132</f>
        <v>0</v>
      </c>
      <c r="AR132" s="23" t="s">
        <v>168</v>
      </c>
      <c r="AT132" s="23" t="s">
        <v>163</v>
      </c>
      <c r="AU132" s="23" t="s">
        <v>86</v>
      </c>
      <c r="AY132" s="23" t="s">
        <v>160</v>
      </c>
      <c r="BE132" s="225">
        <f>IF(N132="základní",J132,0)</f>
        <v>0</v>
      </c>
      <c r="BF132" s="225">
        <f>IF(N132="snížená",J132,0)</f>
        <v>0</v>
      </c>
      <c r="BG132" s="225">
        <f>IF(N132="zákl. přenesená",J132,0)</f>
        <v>0</v>
      </c>
      <c r="BH132" s="225">
        <f>IF(N132="sníž. přenesená",J132,0)</f>
        <v>0</v>
      </c>
      <c r="BI132" s="225">
        <f>IF(N132="nulová",J132,0)</f>
        <v>0</v>
      </c>
      <c r="BJ132" s="23" t="s">
        <v>77</v>
      </c>
      <c r="BK132" s="225">
        <f>ROUND(I132*H132,2)</f>
        <v>0</v>
      </c>
      <c r="BL132" s="23" t="s">
        <v>168</v>
      </c>
      <c r="BM132" s="23" t="s">
        <v>249</v>
      </c>
    </row>
    <row r="133" s="1" customFormat="1" ht="16.5" customHeight="1">
      <c r="B133" s="45"/>
      <c r="C133" s="214" t="s">
        <v>250</v>
      </c>
      <c r="D133" s="214" t="s">
        <v>163</v>
      </c>
      <c r="E133" s="215" t="s">
        <v>251</v>
      </c>
      <c r="F133" s="216" t="s">
        <v>252</v>
      </c>
      <c r="G133" s="217" t="s">
        <v>253</v>
      </c>
      <c r="H133" s="218">
        <v>1</v>
      </c>
      <c r="I133" s="219"/>
      <c r="J133" s="220">
        <f>ROUND(I133*H133,2)</f>
        <v>0</v>
      </c>
      <c r="K133" s="216" t="s">
        <v>21</v>
      </c>
      <c r="L133" s="71"/>
      <c r="M133" s="221" t="s">
        <v>21</v>
      </c>
      <c r="N133" s="222" t="s">
        <v>43</v>
      </c>
      <c r="O133" s="46"/>
      <c r="P133" s="223">
        <f>O133*H133</f>
        <v>0</v>
      </c>
      <c r="Q133" s="223">
        <v>0</v>
      </c>
      <c r="R133" s="223">
        <f>Q133*H133</f>
        <v>0</v>
      </c>
      <c r="S133" s="223">
        <v>0</v>
      </c>
      <c r="T133" s="224">
        <f>S133*H133</f>
        <v>0</v>
      </c>
      <c r="AR133" s="23" t="s">
        <v>168</v>
      </c>
      <c r="AT133" s="23" t="s">
        <v>163</v>
      </c>
      <c r="AU133" s="23" t="s">
        <v>86</v>
      </c>
      <c r="AY133" s="23" t="s">
        <v>160</v>
      </c>
      <c r="BE133" s="225">
        <f>IF(N133="základní",J133,0)</f>
        <v>0</v>
      </c>
      <c r="BF133" s="225">
        <f>IF(N133="snížená",J133,0)</f>
        <v>0</v>
      </c>
      <c r="BG133" s="225">
        <f>IF(N133="zákl. přenesená",J133,0)</f>
        <v>0</v>
      </c>
      <c r="BH133" s="225">
        <f>IF(N133="sníž. přenesená",J133,0)</f>
        <v>0</v>
      </c>
      <c r="BI133" s="225">
        <f>IF(N133="nulová",J133,0)</f>
        <v>0</v>
      </c>
      <c r="BJ133" s="23" t="s">
        <v>77</v>
      </c>
      <c r="BK133" s="225">
        <f>ROUND(I133*H133,2)</f>
        <v>0</v>
      </c>
      <c r="BL133" s="23" t="s">
        <v>168</v>
      </c>
      <c r="BM133" s="23" t="s">
        <v>254</v>
      </c>
    </row>
    <row r="134" s="1" customFormat="1" ht="38.25" customHeight="1">
      <c r="B134" s="45"/>
      <c r="C134" s="214" t="s">
        <v>255</v>
      </c>
      <c r="D134" s="214" t="s">
        <v>163</v>
      </c>
      <c r="E134" s="215" t="s">
        <v>256</v>
      </c>
      <c r="F134" s="216" t="s">
        <v>257</v>
      </c>
      <c r="G134" s="217" t="s">
        <v>166</v>
      </c>
      <c r="H134" s="218">
        <v>1561.81</v>
      </c>
      <c r="I134" s="219"/>
      <c r="J134" s="220">
        <f>ROUND(I134*H134,2)</f>
        <v>0</v>
      </c>
      <c r="K134" s="216" t="s">
        <v>167</v>
      </c>
      <c r="L134" s="71"/>
      <c r="M134" s="221" t="s">
        <v>21</v>
      </c>
      <c r="N134" s="222" t="s">
        <v>43</v>
      </c>
      <c r="O134" s="46"/>
      <c r="P134" s="223">
        <f>O134*H134</f>
        <v>0</v>
      </c>
      <c r="Q134" s="223">
        <v>0</v>
      </c>
      <c r="R134" s="223">
        <f>Q134*H134</f>
        <v>0</v>
      </c>
      <c r="S134" s="223">
        <v>0</v>
      </c>
      <c r="T134" s="224">
        <f>S134*H134</f>
        <v>0</v>
      </c>
      <c r="AR134" s="23" t="s">
        <v>168</v>
      </c>
      <c r="AT134" s="23" t="s">
        <v>163</v>
      </c>
      <c r="AU134" s="23" t="s">
        <v>86</v>
      </c>
      <c r="AY134" s="23" t="s">
        <v>160</v>
      </c>
      <c r="BE134" s="225">
        <f>IF(N134="základní",J134,0)</f>
        <v>0</v>
      </c>
      <c r="BF134" s="225">
        <f>IF(N134="snížená",J134,0)</f>
        <v>0</v>
      </c>
      <c r="BG134" s="225">
        <f>IF(N134="zákl. přenesená",J134,0)</f>
        <v>0</v>
      </c>
      <c r="BH134" s="225">
        <f>IF(N134="sníž. přenesená",J134,0)</f>
        <v>0</v>
      </c>
      <c r="BI134" s="225">
        <f>IF(N134="nulová",J134,0)</f>
        <v>0</v>
      </c>
      <c r="BJ134" s="23" t="s">
        <v>77</v>
      </c>
      <c r="BK134" s="225">
        <f>ROUND(I134*H134,2)</f>
        <v>0</v>
      </c>
      <c r="BL134" s="23" t="s">
        <v>168</v>
      </c>
      <c r="BM134" s="23" t="s">
        <v>258</v>
      </c>
    </row>
    <row r="135" s="11" customFormat="1">
      <c r="B135" s="226"/>
      <c r="C135" s="227"/>
      <c r="D135" s="228" t="s">
        <v>170</v>
      </c>
      <c r="E135" s="229" t="s">
        <v>21</v>
      </c>
      <c r="F135" s="230" t="s">
        <v>259</v>
      </c>
      <c r="G135" s="227"/>
      <c r="H135" s="231">
        <v>1341.81</v>
      </c>
      <c r="I135" s="232"/>
      <c r="J135" s="227"/>
      <c r="K135" s="227"/>
      <c r="L135" s="233"/>
      <c r="M135" s="234"/>
      <c r="N135" s="235"/>
      <c r="O135" s="235"/>
      <c r="P135" s="235"/>
      <c r="Q135" s="235"/>
      <c r="R135" s="235"/>
      <c r="S135" s="235"/>
      <c r="T135" s="236"/>
      <c r="AT135" s="237" t="s">
        <v>170</v>
      </c>
      <c r="AU135" s="237" t="s">
        <v>86</v>
      </c>
      <c r="AV135" s="11" t="s">
        <v>86</v>
      </c>
      <c r="AW135" s="11" t="s">
        <v>35</v>
      </c>
      <c r="AX135" s="11" t="s">
        <v>72</v>
      </c>
      <c r="AY135" s="237" t="s">
        <v>160</v>
      </c>
    </row>
    <row r="136" s="11" customFormat="1">
      <c r="B136" s="226"/>
      <c r="C136" s="227"/>
      <c r="D136" s="228" t="s">
        <v>170</v>
      </c>
      <c r="E136" s="229" t="s">
        <v>21</v>
      </c>
      <c r="F136" s="230" t="s">
        <v>260</v>
      </c>
      <c r="G136" s="227"/>
      <c r="H136" s="231">
        <v>220</v>
      </c>
      <c r="I136" s="232"/>
      <c r="J136" s="227"/>
      <c r="K136" s="227"/>
      <c r="L136" s="233"/>
      <c r="M136" s="234"/>
      <c r="N136" s="235"/>
      <c r="O136" s="235"/>
      <c r="P136" s="235"/>
      <c r="Q136" s="235"/>
      <c r="R136" s="235"/>
      <c r="S136" s="235"/>
      <c r="T136" s="236"/>
      <c r="AT136" s="237" t="s">
        <v>170</v>
      </c>
      <c r="AU136" s="237" t="s">
        <v>86</v>
      </c>
      <c r="AV136" s="11" t="s">
        <v>86</v>
      </c>
      <c r="AW136" s="11" t="s">
        <v>35</v>
      </c>
      <c r="AX136" s="11" t="s">
        <v>72</v>
      </c>
      <c r="AY136" s="237" t="s">
        <v>160</v>
      </c>
    </row>
    <row r="137" s="12" customFormat="1">
      <c r="B137" s="238"/>
      <c r="C137" s="239"/>
      <c r="D137" s="228" t="s">
        <v>170</v>
      </c>
      <c r="E137" s="240" t="s">
        <v>108</v>
      </c>
      <c r="F137" s="241" t="s">
        <v>185</v>
      </c>
      <c r="G137" s="239"/>
      <c r="H137" s="242">
        <v>1561.81</v>
      </c>
      <c r="I137" s="243"/>
      <c r="J137" s="239"/>
      <c r="K137" s="239"/>
      <c r="L137" s="244"/>
      <c r="M137" s="245"/>
      <c r="N137" s="246"/>
      <c r="O137" s="246"/>
      <c r="P137" s="246"/>
      <c r="Q137" s="246"/>
      <c r="R137" s="246"/>
      <c r="S137" s="246"/>
      <c r="T137" s="247"/>
      <c r="AT137" s="248" t="s">
        <v>170</v>
      </c>
      <c r="AU137" s="248" t="s">
        <v>86</v>
      </c>
      <c r="AV137" s="12" t="s">
        <v>161</v>
      </c>
      <c r="AW137" s="12" t="s">
        <v>35</v>
      </c>
      <c r="AX137" s="12" t="s">
        <v>77</v>
      </c>
      <c r="AY137" s="248" t="s">
        <v>160</v>
      </c>
    </row>
    <row r="138" s="1" customFormat="1" ht="25.5" customHeight="1">
      <c r="B138" s="45"/>
      <c r="C138" s="214" t="s">
        <v>261</v>
      </c>
      <c r="D138" s="214" t="s">
        <v>163</v>
      </c>
      <c r="E138" s="215" t="s">
        <v>262</v>
      </c>
      <c r="F138" s="216" t="s">
        <v>263</v>
      </c>
      <c r="G138" s="217" t="s">
        <v>166</v>
      </c>
      <c r="H138" s="218">
        <v>1561.81</v>
      </c>
      <c r="I138" s="219"/>
      <c r="J138" s="220">
        <f>ROUND(I138*H138,2)</f>
        <v>0</v>
      </c>
      <c r="K138" s="216" t="s">
        <v>21</v>
      </c>
      <c r="L138" s="71"/>
      <c r="M138" s="221" t="s">
        <v>21</v>
      </c>
      <c r="N138" s="222" t="s">
        <v>43</v>
      </c>
      <c r="O138" s="46"/>
      <c r="P138" s="223">
        <f>O138*H138</f>
        <v>0</v>
      </c>
      <c r="Q138" s="223">
        <v>0</v>
      </c>
      <c r="R138" s="223">
        <f>Q138*H138</f>
        <v>0</v>
      </c>
      <c r="S138" s="223">
        <v>0</v>
      </c>
      <c r="T138" s="224">
        <f>S138*H138</f>
        <v>0</v>
      </c>
      <c r="AR138" s="23" t="s">
        <v>168</v>
      </c>
      <c r="AT138" s="23" t="s">
        <v>163</v>
      </c>
      <c r="AU138" s="23" t="s">
        <v>86</v>
      </c>
      <c r="AY138" s="23" t="s">
        <v>160</v>
      </c>
      <c r="BE138" s="225">
        <f>IF(N138="základní",J138,0)</f>
        <v>0</v>
      </c>
      <c r="BF138" s="225">
        <f>IF(N138="snížená",J138,0)</f>
        <v>0</v>
      </c>
      <c r="BG138" s="225">
        <f>IF(N138="zákl. přenesená",J138,0)</f>
        <v>0</v>
      </c>
      <c r="BH138" s="225">
        <f>IF(N138="sníž. přenesená",J138,0)</f>
        <v>0</v>
      </c>
      <c r="BI138" s="225">
        <f>IF(N138="nulová",J138,0)</f>
        <v>0</v>
      </c>
      <c r="BJ138" s="23" t="s">
        <v>77</v>
      </c>
      <c r="BK138" s="225">
        <f>ROUND(I138*H138,2)</f>
        <v>0</v>
      </c>
      <c r="BL138" s="23" t="s">
        <v>168</v>
      </c>
      <c r="BM138" s="23" t="s">
        <v>264</v>
      </c>
    </row>
    <row r="139" s="11" customFormat="1">
      <c r="B139" s="226"/>
      <c r="C139" s="227"/>
      <c r="D139" s="228" t="s">
        <v>170</v>
      </c>
      <c r="E139" s="229" t="s">
        <v>21</v>
      </c>
      <c r="F139" s="230" t="s">
        <v>108</v>
      </c>
      <c r="G139" s="227"/>
      <c r="H139" s="231">
        <v>1561.81</v>
      </c>
      <c r="I139" s="232"/>
      <c r="J139" s="227"/>
      <c r="K139" s="227"/>
      <c r="L139" s="233"/>
      <c r="M139" s="234"/>
      <c r="N139" s="235"/>
      <c r="O139" s="235"/>
      <c r="P139" s="235"/>
      <c r="Q139" s="235"/>
      <c r="R139" s="235"/>
      <c r="S139" s="235"/>
      <c r="T139" s="236"/>
      <c r="AT139" s="237" t="s">
        <v>170</v>
      </c>
      <c r="AU139" s="237" t="s">
        <v>86</v>
      </c>
      <c r="AV139" s="11" t="s">
        <v>86</v>
      </c>
      <c r="AW139" s="11" t="s">
        <v>35</v>
      </c>
      <c r="AX139" s="11" t="s">
        <v>77</v>
      </c>
      <c r="AY139" s="237" t="s">
        <v>160</v>
      </c>
    </row>
    <row r="140" s="1" customFormat="1" ht="38.25" customHeight="1">
      <c r="B140" s="45"/>
      <c r="C140" s="214" t="s">
        <v>9</v>
      </c>
      <c r="D140" s="214" t="s">
        <v>163</v>
      </c>
      <c r="E140" s="215" t="s">
        <v>265</v>
      </c>
      <c r="F140" s="216" t="s">
        <v>266</v>
      </c>
      <c r="G140" s="217" t="s">
        <v>166</v>
      </c>
      <c r="H140" s="218">
        <v>1561.81</v>
      </c>
      <c r="I140" s="219"/>
      <c r="J140" s="220">
        <f>ROUND(I140*H140,2)</f>
        <v>0</v>
      </c>
      <c r="K140" s="216" t="s">
        <v>167</v>
      </c>
      <c r="L140" s="71"/>
      <c r="M140" s="221" t="s">
        <v>21</v>
      </c>
      <c r="N140" s="222" t="s">
        <v>43</v>
      </c>
      <c r="O140" s="46"/>
      <c r="P140" s="223">
        <f>O140*H140</f>
        <v>0</v>
      </c>
      <c r="Q140" s="223">
        <v>0</v>
      </c>
      <c r="R140" s="223">
        <f>Q140*H140</f>
        <v>0</v>
      </c>
      <c r="S140" s="223">
        <v>0</v>
      </c>
      <c r="T140" s="224">
        <f>S140*H140</f>
        <v>0</v>
      </c>
      <c r="AR140" s="23" t="s">
        <v>168</v>
      </c>
      <c r="AT140" s="23" t="s">
        <v>163</v>
      </c>
      <c r="AU140" s="23" t="s">
        <v>86</v>
      </c>
      <c r="AY140" s="23" t="s">
        <v>160</v>
      </c>
      <c r="BE140" s="225">
        <f>IF(N140="základní",J140,0)</f>
        <v>0</v>
      </c>
      <c r="BF140" s="225">
        <f>IF(N140="snížená",J140,0)</f>
        <v>0</v>
      </c>
      <c r="BG140" s="225">
        <f>IF(N140="zákl. přenesená",J140,0)</f>
        <v>0</v>
      </c>
      <c r="BH140" s="225">
        <f>IF(N140="sníž. přenesená",J140,0)</f>
        <v>0</v>
      </c>
      <c r="BI140" s="225">
        <f>IF(N140="nulová",J140,0)</f>
        <v>0</v>
      </c>
      <c r="BJ140" s="23" t="s">
        <v>77</v>
      </c>
      <c r="BK140" s="225">
        <f>ROUND(I140*H140,2)</f>
        <v>0</v>
      </c>
      <c r="BL140" s="23" t="s">
        <v>168</v>
      </c>
      <c r="BM140" s="23" t="s">
        <v>267</v>
      </c>
    </row>
    <row r="141" s="11" customFormat="1">
      <c r="B141" s="226"/>
      <c r="C141" s="227"/>
      <c r="D141" s="228" t="s">
        <v>170</v>
      </c>
      <c r="E141" s="229" t="s">
        <v>21</v>
      </c>
      <c r="F141" s="230" t="s">
        <v>108</v>
      </c>
      <c r="G141" s="227"/>
      <c r="H141" s="231">
        <v>1561.81</v>
      </c>
      <c r="I141" s="232"/>
      <c r="J141" s="227"/>
      <c r="K141" s="227"/>
      <c r="L141" s="233"/>
      <c r="M141" s="234"/>
      <c r="N141" s="235"/>
      <c r="O141" s="235"/>
      <c r="P141" s="235"/>
      <c r="Q141" s="235"/>
      <c r="R141" s="235"/>
      <c r="S141" s="235"/>
      <c r="T141" s="236"/>
      <c r="AT141" s="237" t="s">
        <v>170</v>
      </c>
      <c r="AU141" s="237" t="s">
        <v>86</v>
      </c>
      <c r="AV141" s="11" t="s">
        <v>86</v>
      </c>
      <c r="AW141" s="11" t="s">
        <v>35</v>
      </c>
      <c r="AX141" s="11" t="s">
        <v>77</v>
      </c>
      <c r="AY141" s="237" t="s">
        <v>160</v>
      </c>
    </row>
    <row r="142" s="1" customFormat="1" ht="25.5" customHeight="1">
      <c r="B142" s="45"/>
      <c r="C142" s="214" t="s">
        <v>268</v>
      </c>
      <c r="D142" s="214" t="s">
        <v>163</v>
      </c>
      <c r="E142" s="215" t="s">
        <v>269</v>
      </c>
      <c r="F142" s="216" t="s">
        <v>270</v>
      </c>
      <c r="G142" s="217" t="s">
        <v>166</v>
      </c>
      <c r="H142" s="218">
        <v>305.83199999999999</v>
      </c>
      <c r="I142" s="219"/>
      <c r="J142" s="220">
        <f>ROUND(I142*H142,2)</f>
        <v>0</v>
      </c>
      <c r="K142" s="216" t="s">
        <v>167</v>
      </c>
      <c r="L142" s="71"/>
      <c r="M142" s="221" t="s">
        <v>21</v>
      </c>
      <c r="N142" s="222" t="s">
        <v>43</v>
      </c>
      <c r="O142" s="46"/>
      <c r="P142" s="223">
        <f>O142*H142</f>
        <v>0</v>
      </c>
      <c r="Q142" s="223">
        <v>0</v>
      </c>
      <c r="R142" s="223">
        <f>Q142*H142</f>
        <v>0</v>
      </c>
      <c r="S142" s="223">
        <v>0</v>
      </c>
      <c r="T142" s="224">
        <f>S142*H142</f>
        <v>0</v>
      </c>
      <c r="AR142" s="23" t="s">
        <v>168</v>
      </c>
      <c r="AT142" s="23" t="s">
        <v>163</v>
      </c>
      <c r="AU142" s="23" t="s">
        <v>86</v>
      </c>
      <c r="AY142" s="23" t="s">
        <v>160</v>
      </c>
      <c r="BE142" s="225">
        <f>IF(N142="základní",J142,0)</f>
        <v>0</v>
      </c>
      <c r="BF142" s="225">
        <f>IF(N142="snížená",J142,0)</f>
        <v>0</v>
      </c>
      <c r="BG142" s="225">
        <f>IF(N142="zákl. přenesená",J142,0)</f>
        <v>0</v>
      </c>
      <c r="BH142" s="225">
        <f>IF(N142="sníž. přenesená",J142,0)</f>
        <v>0</v>
      </c>
      <c r="BI142" s="225">
        <f>IF(N142="nulová",J142,0)</f>
        <v>0</v>
      </c>
      <c r="BJ142" s="23" t="s">
        <v>77</v>
      </c>
      <c r="BK142" s="225">
        <f>ROUND(I142*H142,2)</f>
        <v>0</v>
      </c>
      <c r="BL142" s="23" t="s">
        <v>168</v>
      </c>
      <c r="BM142" s="23" t="s">
        <v>271</v>
      </c>
    </row>
    <row r="143" s="11" customFormat="1">
      <c r="B143" s="226"/>
      <c r="C143" s="227"/>
      <c r="D143" s="228" t="s">
        <v>170</v>
      </c>
      <c r="E143" s="229" t="s">
        <v>21</v>
      </c>
      <c r="F143" s="230" t="s">
        <v>272</v>
      </c>
      <c r="G143" s="227"/>
      <c r="H143" s="231">
        <v>305.83199999999999</v>
      </c>
      <c r="I143" s="232"/>
      <c r="J143" s="227"/>
      <c r="K143" s="227"/>
      <c r="L143" s="233"/>
      <c r="M143" s="234"/>
      <c r="N143" s="235"/>
      <c r="O143" s="235"/>
      <c r="P143" s="235"/>
      <c r="Q143" s="235"/>
      <c r="R143" s="235"/>
      <c r="S143" s="235"/>
      <c r="T143" s="236"/>
      <c r="AT143" s="237" t="s">
        <v>170</v>
      </c>
      <c r="AU143" s="237" t="s">
        <v>86</v>
      </c>
      <c r="AV143" s="11" t="s">
        <v>86</v>
      </c>
      <c r="AW143" s="11" t="s">
        <v>35</v>
      </c>
      <c r="AX143" s="11" t="s">
        <v>72</v>
      </c>
      <c r="AY143" s="237" t="s">
        <v>160</v>
      </c>
    </row>
    <row r="144" s="12" customFormat="1">
      <c r="B144" s="238"/>
      <c r="C144" s="239"/>
      <c r="D144" s="228" t="s">
        <v>170</v>
      </c>
      <c r="E144" s="240" t="s">
        <v>112</v>
      </c>
      <c r="F144" s="241" t="s">
        <v>185</v>
      </c>
      <c r="G144" s="239"/>
      <c r="H144" s="242">
        <v>305.83199999999999</v>
      </c>
      <c r="I144" s="243"/>
      <c r="J144" s="239"/>
      <c r="K144" s="239"/>
      <c r="L144" s="244"/>
      <c r="M144" s="245"/>
      <c r="N144" s="246"/>
      <c r="O144" s="246"/>
      <c r="P144" s="246"/>
      <c r="Q144" s="246"/>
      <c r="R144" s="246"/>
      <c r="S144" s="246"/>
      <c r="T144" s="247"/>
      <c r="AT144" s="248" t="s">
        <v>170</v>
      </c>
      <c r="AU144" s="248" t="s">
        <v>86</v>
      </c>
      <c r="AV144" s="12" t="s">
        <v>161</v>
      </c>
      <c r="AW144" s="12" t="s">
        <v>35</v>
      </c>
      <c r="AX144" s="12" t="s">
        <v>77</v>
      </c>
      <c r="AY144" s="248" t="s">
        <v>160</v>
      </c>
    </row>
    <row r="145" s="1" customFormat="1" ht="38.25" customHeight="1">
      <c r="B145" s="45"/>
      <c r="C145" s="214" t="s">
        <v>273</v>
      </c>
      <c r="D145" s="214" t="s">
        <v>163</v>
      </c>
      <c r="E145" s="215" t="s">
        <v>274</v>
      </c>
      <c r="F145" s="216" t="s">
        <v>275</v>
      </c>
      <c r="G145" s="217" t="s">
        <v>166</v>
      </c>
      <c r="H145" s="218">
        <v>305.83199999999999</v>
      </c>
      <c r="I145" s="219"/>
      <c r="J145" s="220">
        <f>ROUND(I145*H145,2)</f>
        <v>0</v>
      </c>
      <c r="K145" s="216" t="s">
        <v>21</v>
      </c>
      <c r="L145" s="71"/>
      <c r="M145" s="221" t="s">
        <v>21</v>
      </c>
      <c r="N145" s="222" t="s">
        <v>43</v>
      </c>
      <c r="O145" s="46"/>
      <c r="P145" s="223">
        <f>O145*H145</f>
        <v>0</v>
      </c>
      <c r="Q145" s="223">
        <v>0</v>
      </c>
      <c r="R145" s="223">
        <f>Q145*H145</f>
        <v>0</v>
      </c>
      <c r="S145" s="223">
        <v>0</v>
      </c>
      <c r="T145" s="224">
        <f>S145*H145</f>
        <v>0</v>
      </c>
      <c r="AR145" s="23" t="s">
        <v>168</v>
      </c>
      <c r="AT145" s="23" t="s">
        <v>163</v>
      </c>
      <c r="AU145" s="23" t="s">
        <v>86</v>
      </c>
      <c r="AY145" s="23" t="s">
        <v>160</v>
      </c>
      <c r="BE145" s="225">
        <f>IF(N145="základní",J145,0)</f>
        <v>0</v>
      </c>
      <c r="BF145" s="225">
        <f>IF(N145="snížená",J145,0)</f>
        <v>0</v>
      </c>
      <c r="BG145" s="225">
        <f>IF(N145="zákl. přenesená",J145,0)</f>
        <v>0</v>
      </c>
      <c r="BH145" s="225">
        <f>IF(N145="sníž. přenesená",J145,0)</f>
        <v>0</v>
      </c>
      <c r="BI145" s="225">
        <f>IF(N145="nulová",J145,0)</f>
        <v>0</v>
      </c>
      <c r="BJ145" s="23" t="s">
        <v>77</v>
      </c>
      <c r="BK145" s="225">
        <f>ROUND(I145*H145,2)</f>
        <v>0</v>
      </c>
      <c r="BL145" s="23" t="s">
        <v>168</v>
      </c>
      <c r="BM145" s="23" t="s">
        <v>276</v>
      </c>
    </row>
    <row r="146" s="1" customFormat="1" ht="38.25" customHeight="1">
      <c r="B146" s="45"/>
      <c r="C146" s="214" t="s">
        <v>277</v>
      </c>
      <c r="D146" s="214" t="s">
        <v>163</v>
      </c>
      <c r="E146" s="215" t="s">
        <v>278</v>
      </c>
      <c r="F146" s="216" t="s">
        <v>279</v>
      </c>
      <c r="G146" s="217" t="s">
        <v>166</v>
      </c>
      <c r="H146" s="218">
        <v>305.83199999999999</v>
      </c>
      <c r="I146" s="219"/>
      <c r="J146" s="220">
        <f>ROUND(I146*H146,2)</f>
        <v>0</v>
      </c>
      <c r="K146" s="216" t="s">
        <v>167</v>
      </c>
      <c r="L146" s="71"/>
      <c r="M146" s="221" t="s">
        <v>21</v>
      </c>
      <c r="N146" s="222" t="s">
        <v>43</v>
      </c>
      <c r="O146" s="46"/>
      <c r="P146" s="223">
        <f>O146*H146</f>
        <v>0</v>
      </c>
      <c r="Q146" s="223">
        <v>0</v>
      </c>
      <c r="R146" s="223">
        <f>Q146*H146</f>
        <v>0</v>
      </c>
      <c r="S146" s="223">
        <v>0</v>
      </c>
      <c r="T146" s="224">
        <f>S146*H146</f>
        <v>0</v>
      </c>
      <c r="AR146" s="23" t="s">
        <v>168</v>
      </c>
      <c r="AT146" s="23" t="s">
        <v>163</v>
      </c>
      <c r="AU146" s="23" t="s">
        <v>86</v>
      </c>
      <c r="AY146" s="23" t="s">
        <v>160</v>
      </c>
      <c r="BE146" s="225">
        <f>IF(N146="základní",J146,0)</f>
        <v>0</v>
      </c>
      <c r="BF146" s="225">
        <f>IF(N146="snížená",J146,0)</f>
        <v>0</v>
      </c>
      <c r="BG146" s="225">
        <f>IF(N146="zákl. přenesená",J146,0)</f>
        <v>0</v>
      </c>
      <c r="BH146" s="225">
        <f>IF(N146="sníž. přenesená",J146,0)</f>
        <v>0</v>
      </c>
      <c r="BI146" s="225">
        <f>IF(N146="nulová",J146,0)</f>
        <v>0</v>
      </c>
      <c r="BJ146" s="23" t="s">
        <v>77</v>
      </c>
      <c r="BK146" s="225">
        <f>ROUND(I146*H146,2)</f>
        <v>0</v>
      </c>
      <c r="BL146" s="23" t="s">
        <v>168</v>
      </c>
      <c r="BM146" s="23" t="s">
        <v>280</v>
      </c>
    </row>
    <row r="147" s="1" customFormat="1" ht="25.5" customHeight="1">
      <c r="B147" s="45"/>
      <c r="C147" s="214" t="s">
        <v>281</v>
      </c>
      <c r="D147" s="214" t="s">
        <v>163</v>
      </c>
      <c r="E147" s="215" t="s">
        <v>282</v>
      </c>
      <c r="F147" s="216" t="s">
        <v>283</v>
      </c>
      <c r="G147" s="217" t="s">
        <v>166</v>
      </c>
      <c r="H147" s="218">
        <v>249.13</v>
      </c>
      <c r="I147" s="219"/>
      <c r="J147" s="220">
        <f>ROUND(I147*H147,2)</f>
        <v>0</v>
      </c>
      <c r="K147" s="216" t="s">
        <v>167</v>
      </c>
      <c r="L147" s="71"/>
      <c r="M147" s="221" t="s">
        <v>21</v>
      </c>
      <c r="N147" s="222" t="s">
        <v>43</v>
      </c>
      <c r="O147" s="46"/>
      <c r="P147" s="223">
        <f>O147*H147</f>
        <v>0</v>
      </c>
      <c r="Q147" s="223">
        <v>0</v>
      </c>
      <c r="R147" s="223">
        <f>Q147*H147</f>
        <v>0</v>
      </c>
      <c r="S147" s="223">
        <v>0</v>
      </c>
      <c r="T147" s="224">
        <f>S147*H147</f>
        <v>0</v>
      </c>
      <c r="AR147" s="23" t="s">
        <v>168</v>
      </c>
      <c r="AT147" s="23" t="s">
        <v>163</v>
      </c>
      <c r="AU147" s="23" t="s">
        <v>86</v>
      </c>
      <c r="AY147" s="23" t="s">
        <v>160</v>
      </c>
      <c r="BE147" s="225">
        <f>IF(N147="základní",J147,0)</f>
        <v>0</v>
      </c>
      <c r="BF147" s="225">
        <f>IF(N147="snížená",J147,0)</f>
        <v>0</v>
      </c>
      <c r="BG147" s="225">
        <f>IF(N147="zákl. přenesená",J147,0)</f>
        <v>0</v>
      </c>
      <c r="BH147" s="225">
        <f>IF(N147="sníž. přenesená",J147,0)</f>
        <v>0</v>
      </c>
      <c r="BI147" s="225">
        <f>IF(N147="nulová",J147,0)</f>
        <v>0</v>
      </c>
      <c r="BJ147" s="23" t="s">
        <v>77</v>
      </c>
      <c r="BK147" s="225">
        <f>ROUND(I147*H147,2)</f>
        <v>0</v>
      </c>
      <c r="BL147" s="23" t="s">
        <v>168</v>
      </c>
      <c r="BM147" s="23" t="s">
        <v>284</v>
      </c>
    </row>
    <row r="148" s="11" customFormat="1">
      <c r="B148" s="226"/>
      <c r="C148" s="227"/>
      <c r="D148" s="228" t="s">
        <v>170</v>
      </c>
      <c r="E148" s="229" t="s">
        <v>21</v>
      </c>
      <c r="F148" s="230" t="s">
        <v>285</v>
      </c>
      <c r="G148" s="227"/>
      <c r="H148" s="231">
        <v>249.13</v>
      </c>
      <c r="I148" s="232"/>
      <c r="J148" s="227"/>
      <c r="K148" s="227"/>
      <c r="L148" s="233"/>
      <c r="M148" s="234"/>
      <c r="N148" s="235"/>
      <c r="O148" s="235"/>
      <c r="P148" s="235"/>
      <c r="Q148" s="235"/>
      <c r="R148" s="235"/>
      <c r="S148" s="235"/>
      <c r="T148" s="236"/>
      <c r="AT148" s="237" t="s">
        <v>170</v>
      </c>
      <c r="AU148" s="237" t="s">
        <v>86</v>
      </c>
      <c r="AV148" s="11" t="s">
        <v>86</v>
      </c>
      <c r="AW148" s="11" t="s">
        <v>35</v>
      </c>
      <c r="AX148" s="11" t="s">
        <v>77</v>
      </c>
      <c r="AY148" s="237" t="s">
        <v>160</v>
      </c>
    </row>
    <row r="149" s="1" customFormat="1" ht="25.5" customHeight="1">
      <c r="B149" s="45"/>
      <c r="C149" s="214" t="s">
        <v>286</v>
      </c>
      <c r="D149" s="214" t="s">
        <v>163</v>
      </c>
      <c r="E149" s="215" t="s">
        <v>287</v>
      </c>
      <c r="F149" s="216" t="s">
        <v>288</v>
      </c>
      <c r="G149" s="217" t="s">
        <v>166</v>
      </c>
      <c r="H149" s="218">
        <v>1.26</v>
      </c>
      <c r="I149" s="219"/>
      <c r="J149" s="220">
        <f>ROUND(I149*H149,2)</f>
        <v>0</v>
      </c>
      <c r="K149" s="216" t="s">
        <v>167</v>
      </c>
      <c r="L149" s="71"/>
      <c r="M149" s="221" t="s">
        <v>21</v>
      </c>
      <c r="N149" s="222" t="s">
        <v>43</v>
      </c>
      <c r="O149" s="46"/>
      <c r="P149" s="223">
        <f>O149*H149</f>
        <v>0</v>
      </c>
      <c r="Q149" s="223">
        <v>0</v>
      </c>
      <c r="R149" s="223">
        <f>Q149*H149</f>
        <v>0</v>
      </c>
      <c r="S149" s="223">
        <v>0.072999999999999995</v>
      </c>
      <c r="T149" s="224">
        <f>S149*H149</f>
        <v>0.091979999999999992</v>
      </c>
      <c r="AR149" s="23" t="s">
        <v>168</v>
      </c>
      <c r="AT149" s="23" t="s">
        <v>163</v>
      </c>
      <c r="AU149" s="23" t="s">
        <v>86</v>
      </c>
      <c r="AY149" s="23" t="s">
        <v>160</v>
      </c>
      <c r="BE149" s="225">
        <f>IF(N149="základní",J149,0)</f>
        <v>0</v>
      </c>
      <c r="BF149" s="225">
        <f>IF(N149="snížená",J149,0)</f>
        <v>0</v>
      </c>
      <c r="BG149" s="225">
        <f>IF(N149="zákl. přenesená",J149,0)</f>
        <v>0</v>
      </c>
      <c r="BH149" s="225">
        <f>IF(N149="sníž. přenesená",J149,0)</f>
        <v>0</v>
      </c>
      <c r="BI149" s="225">
        <f>IF(N149="nulová",J149,0)</f>
        <v>0</v>
      </c>
      <c r="BJ149" s="23" t="s">
        <v>77</v>
      </c>
      <c r="BK149" s="225">
        <f>ROUND(I149*H149,2)</f>
        <v>0</v>
      </c>
      <c r="BL149" s="23" t="s">
        <v>168</v>
      </c>
      <c r="BM149" s="23" t="s">
        <v>289</v>
      </c>
    </row>
    <row r="150" s="11" customFormat="1">
      <c r="B150" s="226"/>
      <c r="C150" s="227"/>
      <c r="D150" s="228" t="s">
        <v>170</v>
      </c>
      <c r="E150" s="229" t="s">
        <v>21</v>
      </c>
      <c r="F150" s="230" t="s">
        <v>290</v>
      </c>
      <c r="G150" s="227"/>
      <c r="H150" s="231">
        <v>1.26</v>
      </c>
      <c r="I150" s="232"/>
      <c r="J150" s="227"/>
      <c r="K150" s="227"/>
      <c r="L150" s="233"/>
      <c r="M150" s="234"/>
      <c r="N150" s="235"/>
      <c r="O150" s="235"/>
      <c r="P150" s="235"/>
      <c r="Q150" s="235"/>
      <c r="R150" s="235"/>
      <c r="S150" s="235"/>
      <c r="T150" s="236"/>
      <c r="AT150" s="237" t="s">
        <v>170</v>
      </c>
      <c r="AU150" s="237" t="s">
        <v>86</v>
      </c>
      <c r="AV150" s="11" t="s">
        <v>86</v>
      </c>
      <c r="AW150" s="11" t="s">
        <v>35</v>
      </c>
      <c r="AX150" s="11" t="s">
        <v>77</v>
      </c>
      <c r="AY150" s="237" t="s">
        <v>160</v>
      </c>
    </row>
    <row r="151" s="1" customFormat="1" ht="25.5" customHeight="1">
      <c r="B151" s="45"/>
      <c r="C151" s="214" t="s">
        <v>291</v>
      </c>
      <c r="D151" s="214" t="s">
        <v>163</v>
      </c>
      <c r="E151" s="215" t="s">
        <v>292</v>
      </c>
      <c r="F151" s="216" t="s">
        <v>293</v>
      </c>
      <c r="G151" s="217" t="s">
        <v>189</v>
      </c>
      <c r="H151" s="218">
        <v>2.6499999999999999</v>
      </c>
      <c r="I151" s="219"/>
      <c r="J151" s="220">
        <f>ROUND(I151*H151,2)</f>
        <v>0</v>
      </c>
      <c r="K151" s="216" t="s">
        <v>167</v>
      </c>
      <c r="L151" s="71"/>
      <c r="M151" s="221" t="s">
        <v>21</v>
      </c>
      <c r="N151" s="222" t="s">
        <v>43</v>
      </c>
      <c r="O151" s="46"/>
      <c r="P151" s="223">
        <f>O151*H151</f>
        <v>0</v>
      </c>
      <c r="Q151" s="223">
        <v>0</v>
      </c>
      <c r="R151" s="223">
        <f>Q151*H151</f>
        <v>0</v>
      </c>
      <c r="S151" s="223">
        <v>0.33000000000000002</v>
      </c>
      <c r="T151" s="224">
        <f>S151*H151</f>
        <v>0.87450000000000006</v>
      </c>
      <c r="AR151" s="23" t="s">
        <v>168</v>
      </c>
      <c r="AT151" s="23" t="s">
        <v>163</v>
      </c>
      <c r="AU151" s="23" t="s">
        <v>86</v>
      </c>
      <c r="AY151" s="23" t="s">
        <v>160</v>
      </c>
      <c r="BE151" s="225">
        <f>IF(N151="základní",J151,0)</f>
        <v>0</v>
      </c>
      <c r="BF151" s="225">
        <f>IF(N151="snížená",J151,0)</f>
        <v>0</v>
      </c>
      <c r="BG151" s="225">
        <f>IF(N151="zákl. přenesená",J151,0)</f>
        <v>0</v>
      </c>
      <c r="BH151" s="225">
        <f>IF(N151="sníž. přenesená",J151,0)</f>
        <v>0</v>
      </c>
      <c r="BI151" s="225">
        <f>IF(N151="nulová",J151,0)</f>
        <v>0</v>
      </c>
      <c r="BJ151" s="23" t="s">
        <v>77</v>
      </c>
      <c r="BK151" s="225">
        <f>ROUND(I151*H151,2)</f>
        <v>0</v>
      </c>
      <c r="BL151" s="23" t="s">
        <v>168</v>
      </c>
      <c r="BM151" s="23" t="s">
        <v>294</v>
      </c>
    </row>
    <row r="152" s="11" customFormat="1">
      <c r="B152" s="226"/>
      <c r="C152" s="227"/>
      <c r="D152" s="228" t="s">
        <v>170</v>
      </c>
      <c r="E152" s="229" t="s">
        <v>21</v>
      </c>
      <c r="F152" s="230" t="s">
        <v>295</v>
      </c>
      <c r="G152" s="227"/>
      <c r="H152" s="231">
        <v>2.6499999999999999</v>
      </c>
      <c r="I152" s="232"/>
      <c r="J152" s="227"/>
      <c r="K152" s="227"/>
      <c r="L152" s="233"/>
      <c r="M152" s="234"/>
      <c r="N152" s="235"/>
      <c r="O152" s="235"/>
      <c r="P152" s="235"/>
      <c r="Q152" s="235"/>
      <c r="R152" s="235"/>
      <c r="S152" s="235"/>
      <c r="T152" s="236"/>
      <c r="AT152" s="237" t="s">
        <v>170</v>
      </c>
      <c r="AU152" s="237" t="s">
        <v>86</v>
      </c>
      <c r="AV152" s="11" t="s">
        <v>86</v>
      </c>
      <c r="AW152" s="11" t="s">
        <v>35</v>
      </c>
      <c r="AX152" s="11" t="s">
        <v>77</v>
      </c>
      <c r="AY152" s="237" t="s">
        <v>160</v>
      </c>
    </row>
    <row r="153" s="1" customFormat="1" ht="25.5" customHeight="1">
      <c r="B153" s="45"/>
      <c r="C153" s="214" t="s">
        <v>296</v>
      </c>
      <c r="D153" s="214" t="s">
        <v>163</v>
      </c>
      <c r="E153" s="215" t="s">
        <v>297</v>
      </c>
      <c r="F153" s="216" t="s">
        <v>298</v>
      </c>
      <c r="G153" s="217" t="s">
        <v>166</v>
      </c>
      <c r="H153" s="218">
        <v>20</v>
      </c>
      <c r="I153" s="219"/>
      <c r="J153" s="220">
        <f>ROUND(I153*H153,2)</f>
        <v>0</v>
      </c>
      <c r="K153" s="216" t="s">
        <v>167</v>
      </c>
      <c r="L153" s="71"/>
      <c r="M153" s="221" t="s">
        <v>21</v>
      </c>
      <c r="N153" s="222" t="s">
        <v>43</v>
      </c>
      <c r="O153" s="46"/>
      <c r="P153" s="223">
        <f>O153*H153</f>
        <v>0</v>
      </c>
      <c r="Q153" s="223">
        <v>0</v>
      </c>
      <c r="R153" s="223">
        <f>Q153*H153</f>
        <v>0</v>
      </c>
      <c r="S153" s="223">
        <v>0.045999999999999999</v>
      </c>
      <c r="T153" s="224">
        <f>S153*H153</f>
        <v>0.91999999999999993</v>
      </c>
      <c r="AR153" s="23" t="s">
        <v>168</v>
      </c>
      <c r="AT153" s="23" t="s">
        <v>163</v>
      </c>
      <c r="AU153" s="23" t="s">
        <v>86</v>
      </c>
      <c r="AY153" s="23" t="s">
        <v>160</v>
      </c>
      <c r="BE153" s="225">
        <f>IF(N153="základní",J153,0)</f>
        <v>0</v>
      </c>
      <c r="BF153" s="225">
        <f>IF(N153="snížená",J153,0)</f>
        <v>0</v>
      </c>
      <c r="BG153" s="225">
        <f>IF(N153="zákl. přenesená",J153,0)</f>
        <v>0</v>
      </c>
      <c r="BH153" s="225">
        <f>IF(N153="sníž. přenesená",J153,0)</f>
        <v>0</v>
      </c>
      <c r="BI153" s="225">
        <f>IF(N153="nulová",J153,0)</f>
        <v>0</v>
      </c>
      <c r="BJ153" s="23" t="s">
        <v>77</v>
      </c>
      <c r="BK153" s="225">
        <f>ROUND(I153*H153,2)</f>
        <v>0</v>
      </c>
      <c r="BL153" s="23" t="s">
        <v>168</v>
      </c>
      <c r="BM153" s="23" t="s">
        <v>299</v>
      </c>
    </row>
    <row r="154" s="11" customFormat="1">
      <c r="B154" s="226"/>
      <c r="C154" s="227"/>
      <c r="D154" s="228" t="s">
        <v>170</v>
      </c>
      <c r="E154" s="229" t="s">
        <v>21</v>
      </c>
      <c r="F154" s="230" t="s">
        <v>300</v>
      </c>
      <c r="G154" s="227"/>
      <c r="H154" s="231">
        <v>20</v>
      </c>
      <c r="I154" s="232"/>
      <c r="J154" s="227"/>
      <c r="K154" s="227"/>
      <c r="L154" s="233"/>
      <c r="M154" s="234"/>
      <c r="N154" s="235"/>
      <c r="O154" s="235"/>
      <c r="P154" s="235"/>
      <c r="Q154" s="235"/>
      <c r="R154" s="235"/>
      <c r="S154" s="235"/>
      <c r="T154" s="236"/>
      <c r="AT154" s="237" t="s">
        <v>170</v>
      </c>
      <c r="AU154" s="237" t="s">
        <v>86</v>
      </c>
      <c r="AV154" s="11" t="s">
        <v>86</v>
      </c>
      <c r="AW154" s="11" t="s">
        <v>35</v>
      </c>
      <c r="AX154" s="11" t="s">
        <v>77</v>
      </c>
      <c r="AY154" s="237" t="s">
        <v>160</v>
      </c>
    </row>
    <row r="155" s="10" customFormat="1" ht="29.88" customHeight="1">
      <c r="B155" s="198"/>
      <c r="C155" s="199"/>
      <c r="D155" s="200" t="s">
        <v>71</v>
      </c>
      <c r="E155" s="212" t="s">
        <v>301</v>
      </c>
      <c r="F155" s="212" t="s">
        <v>302</v>
      </c>
      <c r="G155" s="199"/>
      <c r="H155" s="199"/>
      <c r="I155" s="202"/>
      <c r="J155" s="213">
        <f>BK155</f>
        <v>0</v>
      </c>
      <c r="K155" s="199"/>
      <c r="L155" s="204"/>
      <c r="M155" s="205"/>
      <c r="N155" s="206"/>
      <c r="O155" s="206"/>
      <c r="P155" s="207">
        <f>SUM(P156:P163)</f>
        <v>0</v>
      </c>
      <c r="Q155" s="206"/>
      <c r="R155" s="207">
        <f>SUM(R156:R163)</f>
        <v>0</v>
      </c>
      <c r="S155" s="206"/>
      <c r="T155" s="208">
        <f>SUM(T156:T163)</f>
        <v>0</v>
      </c>
      <c r="AR155" s="209" t="s">
        <v>77</v>
      </c>
      <c r="AT155" s="210" t="s">
        <v>71</v>
      </c>
      <c r="AU155" s="210" t="s">
        <v>77</v>
      </c>
      <c r="AY155" s="209" t="s">
        <v>160</v>
      </c>
      <c r="BK155" s="211">
        <f>SUM(BK156:BK163)</f>
        <v>0</v>
      </c>
    </row>
    <row r="156" s="1" customFormat="1" ht="25.5" customHeight="1">
      <c r="B156" s="45"/>
      <c r="C156" s="214" t="s">
        <v>303</v>
      </c>
      <c r="D156" s="214" t="s">
        <v>163</v>
      </c>
      <c r="E156" s="215" t="s">
        <v>304</v>
      </c>
      <c r="F156" s="216" t="s">
        <v>305</v>
      </c>
      <c r="G156" s="217" t="s">
        <v>306</v>
      </c>
      <c r="H156" s="218">
        <v>28.873999999999999</v>
      </c>
      <c r="I156" s="219"/>
      <c r="J156" s="220">
        <f>ROUND(I156*H156,2)</f>
        <v>0</v>
      </c>
      <c r="K156" s="216" t="s">
        <v>167</v>
      </c>
      <c r="L156" s="71"/>
      <c r="M156" s="221" t="s">
        <v>21</v>
      </c>
      <c r="N156" s="222" t="s">
        <v>43</v>
      </c>
      <c r="O156" s="46"/>
      <c r="P156" s="223">
        <f>O156*H156</f>
        <v>0</v>
      </c>
      <c r="Q156" s="223">
        <v>0</v>
      </c>
      <c r="R156" s="223">
        <f>Q156*H156</f>
        <v>0</v>
      </c>
      <c r="S156" s="223">
        <v>0</v>
      </c>
      <c r="T156" s="224">
        <f>S156*H156</f>
        <v>0</v>
      </c>
      <c r="AR156" s="23" t="s">
        <v>168</v>
      </c>
      <c r="AT156" s="23" t="s">
        <v>163</v>
      </c>
      <c r="AU156" s="23" t="s">
        <v>86</v>
      </c>
      <c r="AY156" s="23" t="s">
        <v>160</v>
      </c>
      <c r="BE156" s="225">
        <f>IF(N156="základní",J156,0)</f>
        <v>0</v>
      </c>
      <c r="BF156" s="225">
        <f>IF(N156="snížená",J156,0)</f>
        <v>0</v>
      </c>
      <c r="BG156" s="225">
        <f>IF(N156="zákl. přenesená",J156,0)</f>
        <v>0</v>
      </c>
      <c r="BH156" s="225">
        <f>IF(N156="sníž. přenesená",J156,0)</f>
        <v>0</v>
      </c>
      <c r="BI156" s="225">
        <f>IF(N156="nulová",J156,0)</f>
        <v>0</v>
      </c>
      <c r="BJ156" s="23" t="s">
        <v>77</v>
      </c>
      <c r="BK156" s="225">
        <f>ROUND(I156*H156,2)</f>
        <v>0</v>
      </c>
      <c r="BL156" s="23" t="s">
        <v>168</v>
      </c>
      <c r="BM156" s="23" t="s">
        <v>307</v>
      </c>
    </row>
    <row r="157" s="1" customFormat="1" ht="25.5" customHeight="1">
      <c r="B157" s="45"/>
      <c r="C157" s="214" t="s">
        <v>308</v>
      </c>
      <c r="D157" s="214" t="s">
        <v>163</v>
      </c>
      <c r="E157" s="215" t="s">
        <v>309</v>
      </c>
      <c r="F157" s="216" t="s">
        <v>310</v>
      </c>
      <c r="G157" s="217" t="s">
        <v>306</v>
      </c>
      <c r="H157" s="218">
        <v>28.873999999999999</v>
      </c>
      <c r="I157" s="219"/>
      <c r="J157" s="220">
        <f>ROUND(I157*H157,2)</f>
        <v>0</v>
      </c>
      <c r="K157" s="216" t="s">
        <v>167</v>
      </c>
      <c r="L157" s="71"/>
      <c r="M157" s="221" t="s">
        <v>21</v>
      </c>
      <c r="N157" s="222" t="s">
        <v>43</v>
      </c>
      <c r="O157" s="46"/>
      <c r="P157" s="223">
        <f>O157*H157</f>
        <v>0</v>
      </c>
      <c r="Q157" s="223">
        <v>0</v>
      </c>
      <c r="R157" s="223">
        <f>Q157*H157</f>
        <v>0</v>
      </c>
      <c r="S157" s="223">
        <v>0</v>
      </c>
      <c r="T157" s="224">
        <f>S157*H157</f>
        <v>0</v>
      </c>
      <c r="AR157" s="23" t="s">
        <v>168</v>
      </c>
      <c r="AT157" s="23" t="s">
        <v>163</v>
      </c>
      <c r="AU157" s="23" t="s">
        <v>86</v>
      </c>
      <c r="AY157" s="23" t="s">
        <v>160</v>
      </c>
      <c r="BE157" s="225">
        <f>IF(N157="základní",J157,0)</f>
        <v>0</v>
      </c>
      <c r="BF157" s="225">
        <f>IF(N157="snížená",J157,0)</f>
        <v>0</v>
      </c>
      <c r="BG157" s="225">
        <f>IF(N157="zákl. přenesená",J157,0)</f>
        <v>0</v>
      </c>
      <c r="BH157" s="225">
        <f>IF(N157="sníž. přenesená",J157,0)</f>
        <v>0</v>
      </c>
      <c r="BI157" s="225">
        <f>IF(N157="nulová",J157,0)</f>
        <v>0</v>
      </c>
      <c r="BJ157" s="23" t="s">
        <v>77</v>
      </c>
      <c r="BK157" s="225">
        <f>ROUND(I157*H157,2)</f>
        <v>0</v>
      </c>
      <c r="BL157" s="23" t="s">
        <v>168</v>
      </c>
      <c r="BM157" s="23" t="s">
        <v>311</v>
      </c>
    </row>
    <row r="158" s="1" customFormat="1" ht="25.5" customHeight="1">
      <c r="B158" s="45"/>
      <c r="C158" s="214" t="s">
        <v>312</v>
      </c>
      <c r="D158" s="214" t="s">
        <v>163</v>
      </c>
      <c r="E158" s="215" t="s">
        <v>313</v>
      </c>
      <c r="F158" s="216" t="s">
        <v>314</v>
      </c>
      <c r="G158" s="217" t="s">
        <v>306</v>
      </c>
      <c r="H158" s="218">
        <v>28.873999999999999</v>
      </c>
      <c r="I158" s="219"/>
      <c r="J158" s="220">
        <f>ROUND(I158*H158,2)</f>
        <v>0</v>
      </c>
      <c r="K158" s="216" t="s">
        <v>21</v>
      </c>
      <c r="L158" s="71"/>
      <c r="M158" s="221" t="s">
        <v>21</v>
      </c>
      <c r="N158" s="222" t="s">
        <v>43</v>
      </c>
      <c r="O158" s="46"/>
      <c r="P158" s="223">
        <f>O158*H158</f>
        <v>0</v>
      </c>
      <c r="Q158" s="223">
        <v>0</v>
      </c>
      <c r="R158" s="223">
        <f>Q158*H158</f>
        <v>0</v>
      </c>
      <c r="S158" s="223">
        <v>0</v>
      </c>
      <c r="T158" s="224">
        <f>S158*H158</f>
        <v>0</v>
      </c>
      <c r="AR158" s="23" t="s">
        <v>168</v>
      </c>
      <c r="AT158" s="23" t="s">
        <v>163</v>
      </c>
      <c r="AU158" s="23" t="s">
        <v>86</v>
      </c>
      <c r="AY158" s="23" t="s">
        <v>160</v>
      </c>
      <c r="BE158" s="225">
        <f>IF(N158="základní",J158,0)</f>
        <v>0</v>
      </c>
      <c r="BF158" s="225">
        <f>IF(N158="snížená",J158,0)</f>
        <v>0</v>
      </c>
      <c r="BG158" s="225">
        <f>IF(N158="zákl. přenesená",J158,0)</f>
        <v>0</v>
      </c>
      <c r="BH158" s="225">
        <f>IF(N158="sníž. přenesená",J158,0)</f>
        <v>0</v>
      </c>
      <c r="BI158" s="225">
        <f>IF(N158="nulová",J158,0)</f>
        <v>0</v>
      </c>
      <c r="BJ158" s="23" t="s">
        <v>77</v>
      </c>
      <c r="BK158" s="225">
        <f>ROUND(I158*H158,2)</f>
        <v>0</v>
      </c>
      <c r="BL158" s="23" t="s">
        <v>168</v>
      </c>
      <c r="BM158" s="23" t="s">
        <v>315</v>
      </c>
    </row>
    <row r="159" s="1" customFormat="1" ht="38.25" customHeight="1">
      <c r="B159" s="45"/>
      <c r="C159" s="214" t="s">
        <v>316</v>
      </c>
      <c r="D159" s="214" t="s">
        <v>163</v>
      </c>
      <c r="E159" s="215" t="s">
        <v>317</v>
      </c>
      <c r="F159" s="216" t="s">
        <v>318</v>
      </c>
      <c r="G159" s="217" t="s">
        <v>306</v>
      </c>
      <c r="H159" s="218">
        <v>20.352</v>
      </c>
      <c r="I159" s="219"/>
      <c r="J159" s="220">
        <f>ROUND(I159*H159,2)</f>
        <v>0</v>
      </c>
      <c r="K159" s="216" t="s">
        <v>167</v>
      </c>
      <c r="L159" s="71"/>
      <c r="M159" s="221" t="s">
        <v>21</v>
      </c>
      <c r="N159" s="222" t="s">
        <v>43</v>
      </c>
      <c r="O159" s="46"/>
      <c r="P159" s="223">
        <f>O159*H159</f>
        <v>0</v>
      </c>
      <c r="Q159" s="223">
        <v>0</v>
      </c>
      <c r="R159" s="223">
        <f>Q159*H159</f>
        <v>0</v>
      </c>
      <c r="S159" s="223">
        <v>0</v>
      </c>
      <c r="T159" s="224">
        <f>S159*H159</f>
        <v>0</v>
      </c>
      <c r="AR159" s="23" t="s">
        <v>168</v>
      </c>
      <c r="AT159" s="23" t="s">
        <v>163</v>
      </c>
      <c r="AU159" s="23" t="s">
        <v>86</v>
      </c>
      <c r="AY159" s="23" t="s">
        <v>160</v>
      </c>
      <c r="BE159" s="225">
        <f>IF(N159="základní",J159,0)</f>
        <v>0</v>
      </c>
      <c r="BF159" s="225">
        <f>IF(N159="snížená",J159,0)</f>
        <v>0</v>
      </c>
      <c r="BG159" s="225">
        <f>IF(N159="zákl. přenesená",J159,0)</f>
        <v>0</v>
      </c>
      <c r="BH159" s="225">
        <f>IF(N159="sníž. přenesená",J159,0)</f>
        <v>0</v>
      </c>
      <c r="BI159" s="225">
        <f>IF(N159="nulová",J159,0)</f>
        <v>0</v>
      </c>
      <c r="BJ159" s="23" t="s">
        <v>77</v>
      </c>
      <c r="BK159" s="225">
        <f>ROUND(I159*H159,2)</f>
        <v>0</v>
      </c>
      <c r="BL159" s="23" t="s">
        <v>168</v>
      </c>
      <c r="BM159" s="23" t="s">
        <v>319</v>
      </c>
    </row>
    <row r="160" s="11" customFormat="1">
      <c r="B160" s="226"/>
      <c r="C160" s="227"/>
      <c r="D160" s="228" t="s">
        <v>170</v>
      </c>
      <c r="E160" s="229" t="s">
        <v>21</v>
      </c>
      <c r="F160" s="230" t="s">
        <v>320</v>
      </c>
      <c r="G160" s="227"/>
      <c r="H160" s="231">
        <v>20.352</v>
      </c>
      <c r="I160" s="232"/>
      <c r="J160" s="227"/>
      <c r="K160" s="227"/>
      <c r="L160" s="233"/>
      <c r="M160" s="234"/>
      <c r="N160" s="235"/>
      <c r="O160" s="235"/>
      <c r="P160" s="235"/>
      <c r="Q160" s="235"/>
      <c r="R160" s="235"/>
      <c r="S160" s="235"/>
      <c r="T160" s="236"/>
      <c r="AT160" s="237" t="s">
        <v>170</v>
      </c>
      <c r="AU160" s="237" t="s">
        <v>86</v>
      </c>
      <c r="AV160" s="11" t="s">
        <v>86</v>
      </c>
      <c r="AW160" s="11" t="s">
        <v>35</v>
      </c>
      <c r="AX160" s="11" t="s">
        <v>77</v>
      </c>
      <c r="AY160" s="237" t="s">
        <v>160</v>
      </c>
    </row>
    <row r="161" s="1" customFormat="1" ht="16.5" customHeight="1">
      <c r="B161" s="45"/>
      <c r="C161" s="214" t="s">
        <v>321</v>
      </c>
      <c r="D161" s="214" t="s">
        <v>163</v>
      </c>
      <c r="E161" s="215" t="s">
        <v>322</v>
      </c>
      <c r="F161" s="216" t="s">
        <v>323</v>
      </c>
      <c r="G161" s="217" t="s">
        <v>306</v>
      </c>
      <c r="H161" s="218">
        <v>4.5</v>
      </c>
      <c r="I161" s="219"/>
      <c r="J161" s="220">
        <f>ROUND(I161*H161,2)</f>
        <v>0</v>
      </c>
      <c r="K161" s="216" t="s">
        <v>21</v>
      </c>
      <c r="L161" s="71"/>
      <c r="M161" s="221" t="s">
        <v>21</v>
      </c>
      <c r="N161" s="222" t="s">
        <v>43</v>
      </c>
      <c r="O161" s="46"/>
      <c r="P161" s="223">
        <f>O161*H161</f>
        <v>0</v>
      </c>
      <c r="Q161" s="223">
        <v>0</v>
      </c>
      <c r="R161" s="223">
        <f>Q161*H161</f>
        <v>0</v>
      </c>
      <c r="S161" s="223">
        <v>0</v>
      </c>
      <c r="T161" s="224">
        <f>S161*H161</f>
        <v>0</v>
      </c>
      <c r="AR161" s="23" t="s">
        <v>168</v>
      </c>
      <c r="AT161" s="23" t="s">
        <v>163</v>
      </c>
      <c r="AU161" s="23" t="s">
        <v>86</v>
      </c>
      <c r="AY161" s="23" t="s">
        <v>160</v>
      </c>
      <c r="BE161" s="225">
        <f>IF(N161="základní",J161,0)</f>
        <v>0</v>
      </c>
      <c r="BF161" s="225">
        <f>IF(N161="snížená",J161,0)</f>
        <v>0</v>
      </c>
      <c r="BG161" s="225">
        <f>IF(N161="zákl. přenesená",J161,0)</f>
        <v>0</v>
      </c>
      <c r="BH161" s="225">
        <f>IF(N161="sníž. přenesená",J161,0)</f>
        <v>0</v>
      </c>
      <c r="BI161" s="225">
        <f>IF(N161="nulová",J161,0)</f>
        <v>0</v>
      </c>
      <c r="BJ161" s="23" t="s">
        <v>77</v>
      </c>
      <c r="BK161" s="225">
        <f>ROUND(I161*H161,2)</f>
        <v>0</v>
      </c>
      <c r="BL161" s="23" t="s">
        <v>168</v>
      </c>
      <c r="BM161" s="23" t="s">
        <v>324</v>
      </c>
    </row>
    <row r="162" s="1" customFormat="1" ht="16.5" customHeight="1">
      <c r="B162" s="45"/>
      <c r="C162" s="214" t="s">
        <v>325</v>
      </c>
      <c r="D162" s="214" t="s">
        <v>163</v>
      </c>
      <c r="E162" s="215" t="s">
        <v>326</v>
      </c>
      <c r="F162" s="216" t="s">
        <v>327</v>
      </c>
      <c r="G162" s="217" t="s">
        <v>306</v>
      </c>
      <c r="H162" s="218">
        <v>3.1219999999999999</v>
      </c>
      <c r="I162" s="219"/>
      <c r="J162" s="220">
        <f>ROUND(I162*H162,2)</f>
        <v>0</v>
      </c>
      <c r="K162" s="216" t="s">
        <v>21</v>
      </c>
      <c r="L162" s="71"/>
      <c r="M162" s="221" t="s">
        <v>21</v>
      </c>
      <c r="N162" s="222" t="s">
        <v>43</v>
      </c>
      <c r="O162" s="46"/>
      <c r="P162" s="223">
        <f>O162*H162</f>
        <v>0</v>
      </c>
      <c r="Q162" s="223">
        <v>0</v>
      </c>
      <c r="R162" s="223">
        <f>Q162*H162</f>
        <v>0</v>
      </c>
      <c r="S162" s="223">
        <v>0</v>
      </c>
      <c r="T162" s="224">
        <f>S162*H162</f>
        <v>0</v>
      </c>
      <c r="AR162" s="23" t="s">
        <v>168</v>
      </c>
      <c r="AT162" s="23" t="s">
        <v>163</v>
      </c>
      <c r="AU162" s="23" t="s">
        <v>86</v>
      </c>
      <c r="AY162" s="23" t="s">
        <v>160</v>
      </c>
      <c r="BE162" s="225">
        <f>IF(N162="základní",J162,0)</f>
        <v>0</v>
      </c>
      <c r="BF162" s="225">
        <f>IF(N162="snížená",J162,0)</f>
        <v>0</v>
      </c>
      <c r="BG162" s="225">
        <f>IF(N162="zákl. přenesená",J162,0)</f>
        <v>0</v>
      </c>
      <c r="BH162" s="225">
        <f>IF(N162="sníž. přenesená",J162,0)</f>
        <v>0</v>
      </c>
      <c r="BI162" s="225">
        <f>IF(N162="nulová",J162,0)</f>
        <v>0</v>
      </c>
      <c r="BJ162" s="23" t="s">
        <v>77</v>
      </c>
      <c r="BK162" s="225">
        <f>ROUND(I162*H162,2)</f>
        <v>0</v>
      </c>
      <c r="BL162" s="23" t="s">
        <v>168</v>
      </c>
      <c r="BM162" s="23" t="s">
        <v>328</v>
      </c>
    </row>
    <row r="163" s="1" customFormat="1" ht="16.5" customHeight="1">
      <c r="B163" s="45"/>
      <c r="C163" s="214" t="s">
        <v>329</v>
      </c>
      <c r="D163" s="214" t="s">
        <v>163</v>
      </c>
      <c r="E163" s="215" t="s">
        <v>330</v>
      </c>
      <c r="F163" s="216" t="s">
        <v>331</v>
      </c>
      <c r="G163" s="217" t="s">
        <v>306</v>
      </c>
      <c r="H163" s="218">
        <v>0.90000000000000002</v>
      </c>
      <c r="I163" s="219"/>
      <c r="J163" s="220">
        <f>ROUND(I163*H163,2)</f>
        <v>0</v>
      </c>
      <c r="K163" s="216" t="s">
        <v>21</v>
      </c>
      <c r="L163" s="71"/>
      <c r="M163" s="221" t="s">
        <v>21</v>
      </c>
      <c r="N163" s="222" t="s">
        <v>43</v>
      </c>
      <c r="O163" s="46"/>
      <c r="P163" s="223">
        <f>O163*H163</f>
        <v>0</v>
      </c>
      <c r="Q163" s="223">
        <v>0</v>
      </c>
      <c r="R163" s="223">
        <f>Q163*H163</f>
        <v>0</v>
      </c>
      <c r="S163" s="223">
        <v>0</v>
      </c>
      <c r="T163" s="224">
        <f>S163*H163</f>
        <v>0</v>
      </c>
      <c r="AR163" s="23" t="s">
        <v>168</v>
      </c>
      <c r="AT163" s="23" t="s">
        <v>163</v>
      </c>
      <c r="AU163" s="23" t="s">
        <v>86</v>
      </c>
      <c r="AY163" s="23" t="s">
        <v>160</v>
      </c>
      <c r="BE163" s="225">
        <f>IF(N163="základní",J163,0)</f>
        <v>0</v>
      </c>
      <c r="BF163" s="225">
        <f>IF(N163="snížená",J163,0)</f>
        <v>0</v>
      </c>
      <c r="BG163" s="225">
        <f>IF(N163="zákl. přenesená",J163,0)</f>
        <v>0</v>
      </c>
      <c r="BH163" s="225">
        <f>IF(N163="sníž. přenesená",J163,0)</f>
        <v>0</v>
      </c>
      <c r="BI163" s="225">
        <f>IF(N163="nulová",J163,0)</f>
        <v>0</v>
      </c>
      <c r="BJ163" s="23" t="s">
        <v>77</v>
      </c>
      <c r="BK163" s="225">
        <f>ROUND(I163*H163,2)</f>
        <v>0</v>
      </c>
      <c r="BL163" s="23" t="s">
        <v>168</v>
      </c>
      <c r="BM163" s="23" t="s">
        <v>332</v>
      </c>
    </row>
    <row r="164" s="10" customFormat="1" ht="29.88" customHeight="1">
      <c r="B164" s="198"/>
      <c r="C164" s="199"/>
      <c r="D164" s="200" t="s">
        <v>71</v>
      </c>
      <c r="E164" s="212" t="s">
        <v>333</v>
      </c>
      <c r="F164" s="212" t="s">
        <v>334</v>
      </c>
      <c r="G164" s="199"/>
      <c r="H164" s="199"/>
      <c r="I164" s="202"/>
      <c r="J164" s="213">
        <f>BK164</f>
        <v>0</v>
      </c>
      <c r="K164" s="199"/>
      <c r="L164" s="204"/>
      <c r="M164" s="205"/>
      <c r="N164" s="206"/>
      <c r="O164" s="206"/>
      <c r="P164" s="207">
        <f>P165</f>
        <v>0</v>
      </c>
      <c r="Q164" s="206"/>
      <c r="R164" s="207">
        <f>R165</f>
        <v>0</v>
      </c>
      <c r="S164" s="206"/>
      <c r="T164" s="208">
        <f>T165</f>
        <v>0</v>
      </c>
      <c r="AR164" s="209" t="s">
        <v>77</v>
      </c>
      <c r="AT164" s="210" t="s">
        <v>71</v>
      </c>
      <c r="AU164" s="210" t="s">
        <v>77</v>
      </c>
      <c r="AY164" s="209" t="s">
        <v>160</v>
      </c>
      <c r="BK164" s="211">
        <f>BK165</f>
        <v>0</v>
      </c>
    </row>
    <row r="165" s="1" customFormat="1" ht="38.25" customHeight="1">
      <c r="B165" s="45"/>
      <c r="C165" s="214" t="s">
        <v>335</v>
      </c>
      <c r="D165" s="214" t="s">
        <v>163</v>
      </c>
      <c r="E165" s="215" t="s">
        <v>336</v>
      </c>
      <c r="F165" s="216" t="s">
        <v>337</v>
      </c>
      <c r="G165" s="217" t="s">
        <v>306</v>
      </c>
      <c r="H165" s="218">
        <v>7.7830000000000004</v>
      </c>
      <c r="I165" s="219"/>
      <c r="J165" s="220">
        <f>ROUND(I165*H165,2)</f>
        <v>0</v>
      </c>
      <c r="K165" s="216" t="s">
        <v>167</v>
      </c>
      <c r="L165" s="71"/>
      <c r="M165" s="221" t="s">
        <v>21</v>
      </c>
      <c r="N165" s="222" t="s">
        <v>43</v>
      </c>
      <c r="O165" s="46"/>
      <c r="P165" s="223">
        <f>O165*H165</f>
        <v>0</v>
      </c>
      <c r="Q165" s="223">
        <v>0</v>
      </c>
      <c r="R165" s="223">
        <f>Q165*H165</f>
        <v>0</v>
      </c>
      <c r="S165" s="223">
        <v>0</v>
      </c>
      <c r="T165" s="224">
        <f>S165*H165</f>
        <v>0</v>
      </c>
      <c r="AR165" s="23" t="s">
        <v>168</v>
      </c>
      <c r="AT165" s="23" t="s">
        <v>163</v>
      </c>
      <c r="AU165" s="23" t="s">
        <v>86</v>
      </c>
      <c r="AY165" s="23" t="s">
        <v>160</v>
      </c>
      <c r="BE165" s="225">
        <f>IF(N165="základní",J165,0)</f>
        <v>0</v>
      </c>
      <c r="BF165" s="225">
        <f>IF(N165="snížená",J165,0)</f>
        <v>0</v>
      </c>
      <c r="BG165" s="225">
        <f>IF(N165="zákl. přenesená",J165,0)</f>
        <v>0</v>
      </c>
      <c r="BH165" s="225">
        <f>IF(N165="sníž. přenesená",J165,0)</f>
        <v>0</v>
      </c>
      <c r="BI165" s="225">
        <f>IF(N165="nulová",J165,0)</f>
        <v>0</v>
      </c>
      <c r="BJ165" s="23" t="s">
        <v>77</v>
      </c>
      <c r="BK165" s="225">
        <f>ROUND(I165*H165,2)</f>
        <v>0</v>
      </c>
      <c r="BL165" s="23" t="s">
        <v>168</v>
      </c>
      <c r="BM165" s="23" t="s">
        <v>338</v>
      </c>
    </row>
    <row r="166" s="10" customFormat="1" ht="37.44" customHeight="1">
      <c r="B166" s="198"/>
      <c r="C166" s="199"/>
      <c r="D166" s="200" t="s">
        <v>71</v>
      </c>
      <c r="E166" s="201" t="s">
        <v>339</v>
      </c>
      <c r="F166" s="201" t="s">
        <v>340</v>
      </c>
      <c r="G166" s="199"/>
      <c r="H166" s="199"/>
      <c r="I166" s="202"/>
      <c r="J166" s="203">
        <f>BK166</f>
        <v>0</v>
      </c>
      <c r="K166" s="199"/>
      <c r="L166" s="204"/>
      <c r="M166" s="205"/>
      <c r="N166" s="206"/>
      <c r="O166" s="206"/>
      <c r="P166" s="207">
        <f>P167+P170+P213+P299+P307+P372+P381+P393+P400</f>
        <v>0</v>
      </c>
      <c r="Q166" s="206"/>
      <c r="R166" s="207">
        <f>R167+R170+R213+R299+R307+R372+R381+R393+R400</f>
        <v>25.877331439999999</v>
      </c>
      <c r="S166" s="206"/>
      <c r="T166" s="208">
        <f>T167+T170+T213+T299+T307+T372+T381+T393+T400</f>
        <v>26.987227100000005</v>
      </c>
      <c r="AR166" s="209" t="s">
        <v>86</v>
      </c>
      <c r="AT166" s="210" t="s">
        <v>71</v>
      </c>
      <c r="AU166" s="210" t="s">
        <v>72</v>
      </c>
      <c r="AY166" s="209" t="s">
        <v>160</v>
      </c>
      <c r="BK166" s="211">
        <f>BK167+BK170+BK213+BK299+BK307+BK372+BK381+BK393+BK400</f>
        <v>0</v>
      </c>
    </row>
    <row r="167" s="10" customFormat="1" ht="19.92" customHeight="1">
      <c r="B167" s="198"/>
      <c r="C167" s="199"/>
      <c r="D167" s="200" t="s">
        <v>71</v>
      </c>
      <c r="E167" s="212" t="s">
        <v>341</v>
      </c>
      <c r="F167" s="212" t="s">
        <v>342</v>
      </c>
      <c r="G167" s="199"/>
      <c r="H167" s="199"/>
      <c r="I167" s="202"/>
      <c r="J167" s="213">
        <f>BK167</f>
        <v>0</v>
      </c>
      <c r="K167" s="199"/>
      <c r="L167" s="204"/>
      <c r="M167" s="205"/>
      <c r="N167" s="206"/>
      <c r="O167" s="206"/>
      <c r="P167" s="207">
        <f>SUM(P168:P169)</f>
        <v>0</v>
      </c>
      <c r="Q167" s="206"/>
      <c r="R167" s="207">
        <f>SUM(R168:R169)</f>
        <v>0</v>
      </c>
      <c r="S167" s="206"/>
      <c r="T167" s="208">
        <f>SUM(T168:T169)</f>
        <v>3.6931920000000003</v>
      </c>
      <c r="AR167" s="209" t="s">
        <v>86</v>
      </c>
      <c r="AT167" s="210" t="s">
        <v>71</v>
      </c>
      <c r="AU167" s="210" t="s">
        <v>77</v>
      </c>
      <c r="AY167" s="209" t="s">
        <v>160</v>
      </c>
      <c r="BK167" s="211">
        <f>SUM(BK168:BK169)</f>
        <v>0</v>
      </c>
    </row>
    <row r="168" s="1" customFormat="1" ht="25.5" customHeight="1">
      <c r="B168" s="45"/>
      <c r="C168" s="214" t="s">
        <v>343</v>
      </c>
      <c r="D168" s="214" t="s">
        <v>163</v>
      </c>
      <c r="E168" s="215" t="s">
        <v>344</v>
      </c>
      <c r="F168" s="216" t="s">
        <v>345</v>
      </c>
      <c r="G168" s="217" t="s">
        <v>166</v>
      </c>
      <c r="H168" s="218">
        <v>615.53200000000004</v>
      </c>
      <c r="I168" s="219"/>
      <c r="J168" s="220">
        <f>ROUND(I168*H168,2)</f>
        <v>0</v>
      </c>
      <c r="K168" s="216" t="s">
        <v>167</v>
      </c>
      <c r="L168" s="71"/>
      <c r="M168" s="221" t="s">
        <v>21</v>
      </c>
      <c r="N168" s="222" t="s">
        <v>43</v>
      </c>
      <c r="O168" s="46"/>
      <c r="P168" s="223">
        <f>O168*H168</f>
        <v>0</v>
      </c>
      <c r="Q168" s="223">
        <v>0</v>
      </c>
      <c r="R168" s="223">
        <f>Q168*H168</f>
        <v>0</v>
      </c>
      <c r="S168" s="223">
        <v>0.0060000000000000001</v>
      </c>
      <c r="T168" s="224">
        <f>S168*H168</f>
        <v>3.6931920000000003</v>
      </c>
      <c r="AR168" s="23" t="s">
        <v>239</v>
      </c>
      <c r="AT168" s="23" t="s">
        <v>163</v>
      </c>
      <c r="AU168" s="23" t="s">
        <v>86</v>
      </c>
      <c r="AY168" s="23" t="s">
        <v>160</v>
      </c>
      <c r="BE168" s="225">
        <f>IF(N168="základní",J168,0)</f>
        <v>0</v>
      </c>
      <c r="BF168" s="225">
        <f>IF(N168="snížená",J168,0)</f>
        <v>0</v>
      </c>
      <c r="BG168" s="225">
        <f>IF(N168="zákl. přenesená",J168,0)</f>
        <v>0</v>
      </c>
      <c r="BH168" s="225">
        <f>IF(N168="sníž. přenesená",J168,0)</f>
        <v>0</v>
      </c>
      <c r="BI168" s="225">
        <f>IF(N168="nulová",J168,0)</f>
        <v>0</v>
      </c>
      <c r="BJ168" s="23" t="s">
        <v>77</v>
      </c>
      <c r="BK168" s="225">
        <f>ROUND(I168*H168,2)</f>
        <v>0</v>
      </c>
      <c r="BL168" s="23" t="s">
        <v>239</v>
      </c>
      <c r="BM168" s="23" t="s">
        <v>346</v>
      </c>
    </row>
    <row r="169" s="11" customFormat="1">
      <c r="B169" s="226"/>
      <c r="C169" s="227"/>
      <c r="D169" s="228" t="s">
        <v>170</v>
      </c>
      <c r="E169" s="229" t="s">
        <v>21</v>
      </c>
      <c r="F169" s="230" t="s">
        <v>84</v>
      </c>
      <c r="G169" s="227"/>
      <c r="H169" s="231">
        <v>615.53200000000004</v>
      </c>
      <c r="I169" s="232"/>
      <c r="J169" s="227"/>
      <c r="K169" s="227"/>
      <c r="L169" s="233"/>
      <c r="M169" s="234"/>
      <c r="N169" s="235"/>
      <c r="O169" s="235"/>
      <c r="P169" s="235"/>
      <c r="Q169" s="235"/>
      <c r="R169" s="235"/>
      <c r="S169" s="235"/>
      <c r="T169" s="236"/>
      <c r="AT169" s="237" t="s">
        <v>170</v>
      </c>
      <c r="AU169" s="237" t="s">
        <v>86</v>
      </c>
      <c r="AV169" s="11" t="s">
        <v>86</v>
      </c>
      <c r="AW169" s="11" t="s">
        <v>35</v>
      </c>
      <c r="AX169" s="11" t="s">
        <v>77</v>
      </c>
      <c r="AY169" s="237" t="s">
        <v>160</v>
      </c>
    </row>
    <row r="170" s="10" customFormat="1" ht="29.88" customHeight="1">
      <c r="B170" s="198"/>
      <c r="C170" s="199"/>
      <c r="D170" s="200" t="s">
        <v>71</v>
      </c>
      <c r="E170" s="212" t="s">
        <v>347</v>
      </c>
      <c r="F170" s="212" t="s">
        <v>348</v>
      </c>
      <c r="G170" s="199"/>
      <c r="H170" s="199"/>
      <c r="I170" s="202"/>
      <c r="J170" s="213">
        <f>BK170</f>
        <v>0</v>
      </c>
      <c r="K170" s="199"/>
      <c r="L170" s="204"/>
      <c r="M170" s="205"/>
      <c r="N170" s="206"/>
      <c r="O170" s="206"/>
      <c r="P170" s="207">
        <f>SUM(P171:P212)</f>
        <v>0</v>
      </c>
      <c r="Q170" s="206"/>
      <c r="R170" s="207">
        <f>SUM(R171:R212)</f>
        <v>3.5620876099999998</v>
      </c>
      <c r="S170" s="206"/>
      <c r="T170" s="208">
        <f>SUM(T171:T212)</f>
        <v>14.832000000000001</v>
      </c>
      <c r="AR170" s="209" t="s">
        <v>86</v>
      </c>
      <c r="AT170" s="210" t="s">
        <v>71</v>
      </c>
      <c r="AU170" s="210" t="s">
        <v>77</v>
      </c>
      <c r="AY170" s="209" t="s">
        <v>160</v>
      </c>
      <c r="BK170" s="211">
        <f>SUM(BK171:BK212)</f>
        <v>0</v>
      </c>
    </row>
    <row r="171" s="1" customFormat="1" ht="25.5" customHeight="1">
      <c r="B171" s="45"/>
      <c r="C171" s="214" t="s">
        <v>349</v>
      </c>
      <c r="D171" s="214" t="s">
        <v>163</v>
      </c>
      <c r="E171" s="215" t="s">
        <v>350</v>
      </c>
      <c r="F171" s="216" t="s">
        <v>351</v>
      </c>
      <c r="G171" s="217" t="s">
        <v>166</v>
      </c>
      <c r="H171" s="218">
        <v>747.38999999999999</v>
      </c>
      <c r="I171" s="219"/>
      <c r="J171" s="220">
        <f>ROUND(I171*H171,2)</f>
        <v>0</v>
      </c>
      <c r="K171" s="216" t="s">
        <v>167</v>
      </c>
      <c r="L171" s="71"/>
      <c r="M171" s="221" t="s">
        <v>21</v>
      </c>
      <c r="N171" s="222" t="s">
        <v>43</v>
      </c>
      <c r="O171" s="46"/>
      <c r="P171" s="223">
        <f>O171*H171</f>
        <v>0</v>
      </c>
      <c r="Q171" s="223">
        <v>0</v>
      </c>
      <c r="R171" s="223">
        <f>Q171*H171</f>
        <v>0</v>
      </c>
      <c r="S171" s="223">
        <v>0</v>
      </c>
      <c r="T171" s="224">
        <f>S171*H171</f>
        <v>0</v>
      </c>
      <c r="AR171" s="23" t="s">
        <v>239</v>
      </c>
      <c r="AT171" s="23" t="s">
        <v>163</v>
      </c>
      <c r="AU171" s="23" t="s">
        <v>86</v>
      </c>
      <c r="AY171" s="23" t="s">
        <v>160</v>
      </c>
      <c r="BE171" s="225">
        <f>IF(N171="základní",J171,0)</f>
        <v>0</v>
      </c>
      <c r="BF171" s="225">
        <f>IF(N171="snížená",J171,0)</f>
        <v>0</v>
      </c>
      <c r="BG171" s="225">
        <f>IF(N171="zákl. přenesená",J171,0)</f>
        <v>0</v>
      </c>
      <c r="BH171" s="225">
        <f>IF(N171="sníž. přenesená",J171,0)</f>
        <v>0</v>
      </c>
      <c r="BI171" s="225">
        <f>IF(N171="nulová",J171,0)</f>
        <v>0</v>
      </c>
      <c r="BJ171" s="23" t="s">
        <v>77</v>
      </c>
      <c r="BK171" s="225">
        <f>ROUND(I171*H171,2)</f>
        <v>0</v>
      </c>
      <c r="BL171" s="23" t="s">
        <v>239</v>
      </c>
      <c r="BM171" s="23" t="s">
        <v>352</v>
      </c>
    </row>
    <row r="172" s="11" customFormat="1">
      <c r="B172" s="226"/>
      <c r="C172" s="227"/>
      <c r="D172" s="228" t="s">
        <v>170</v>
      </c>
      <c r="E172" s="229" t="s">
        <v>21</v>
      </c>
      <c r="F172" s="230" t="s">
        <v>353</v>
      </c>
      <c r="G172" s="227"/>
      <c r="H172" s="231">
        <v>99.599999999999994</v>
      </c>
      <c r="I172" s="232"/>
      <c r="J172" s="227"/>
      <c r="K172" s="227"/>
      <c r="L172" s="233"/>
      <c r="M172" s="234"/>
      <c r="N172" s="235"/>
      <c r="O172" s="235"/>
      <c r="P172" s="235"/>
      <c r="Q172" s="235"/>
      <c r="R172" s="235"/>
      <c r="S172" s="235"/>
      <c r="T172" s="236"/>
      <c r="AT172" s="237" t="s">
        <v>170</v>
      </c>
      <c r="AU172" s="237" t="s">
        <v>86</v>
      </c>
      <c r="AV172" s="11" t="s">
        <v>86</v>
      </c>
      <c r="AW172" s="11" t="s">
        <v>35</v>
      </c>
      <c r="AX172" s="11" t="s">
        <v>72</v>
      </c>
      <c r="AY172" s="237" t="s">
        <v>160</v>
      </c>
    </row>
    <row r="173" s="12" customFormat="1">
      <c r="B173" s="238"/>
      <c r="C173" s="239"/>
      <c r="D173" s="228" t="s">
        <v>170</v>
      </c>
      <c r="E173" s="240" t="s">
        <v>92</v>
      </c>
      <c r="F173" s="241" t="s">
        <v>185</v>
      </c>
      <c r="G173" s="239"/>
      <c r="H173" s="242">
        <v>99.599999999999994</v>
      </c>
      <c r="I173" s="243"/>
      <c r="J173" s="239"/>
      <c r="K173" s="239"/>
      <c r="L173" s="244"/>
      <c r="M173" s="245"/>
      <c r="N173" s="246"/>
      <c r="O173" s="246"/>
      <c r="P173" s="246"/>
      <c r="Q173" s="246"/>
      <c r="R173" s="246"/>
      <c r="S173" s="246"/>
      <c r="T173" s="247"/>
      <c r="AT173" s="248" t="s">
        <v>170</v>
      </c>
      <c r="AU173" s="248" t="s">
        <v>86</v>
      </c>
      <c r="AV173" s="12" t="s">
        <v>161</v>
      </c>
      <c r="AW173" s="12" t="s">
        <v>35</v>
      </c>
      <c r="AX173" s="12" t="s">
        <v>72</v>
      </c>
      <c r="AY173" s="248" t="s">
        <v>160</v>
      </c>
    </row>
    <row r="174" s="11" customFormat="1">
      <c r="B174" s="226"/>
      <c r="C174" s="227"/>
      <c r="D174" s="228" t="s">
        <v>170</v>
      </c>
      <c r="E174" s="229" t="s">
        <v>21</v>
      </c>
      <c r="F174" s="230" t="s">
        <v>354</v>
      </c>
      <c r="G174" s="227"/>
      <c r="H174" s="231">
        <v>149.53</v>
      </c>
      <c r="I174" s="232"/>
      <c r="J174" s="227"/>
      <c r="K174" s="227"/>
      <c r="L174" s="233"/>
      <c r="M174" s="234"/>
      <c r="N174" s="235"/>
      <c r="O174" s="235"/>
      <c r="P174" s="235"/>
      <c r="Q174" s="235"/>
      <c r="R174" s="235"/>
      <c r="S174" s="235"/>
      <c r="T174" s="236"/>
      <c r="AT174" s="237" t="s">
        <v>170</v>
      </c>
      <c r="AU174" s="237" t="s">
        <v>86</v>
      </c>
      <c r="AV174" s="11" t="s">
        <v>86</v>
      </c>
      <c r="AW174" s="11" t="s">
        <v>35</v>
      </c>
      <c r="AX174" s="11" t="s">
        <v>72</v>
      </c>
      <c r="AY174" s="237" t="s">
        <v>160</v>
      </c>
    </row>
    <row r="175" s="12" customFormat="1">
      <c r="B175" s="238"/>
      <c r="C175" s="239"/>
      <c r="D175" s="228" t="s">
        <v>170</v>
      </c>
      <c r="E175" s="240" t="s">
        <v>94</v>
      </c>
      <c r="F175" s="241" t="s">
        <v>185</v>
      </c>
      <c r="G175" s="239"/>
      <c r="H175" s="242">
        <v>149.53</v>
      </c>
      <c r="I175" s="243"/>
      <c r="J175" s="239"/>
      <c r="K175" s="239"/>
      <c r="L175" s="244"/>
      <c r="M175" s="245"/>
      <c r="N175" s="246"/>
      <c r="O175" s="246"/>
      <c r="P175" s="246"/>
      <c r="Q175" s="246"/>
      <c r="R175" s="246"/>
      <c r="S175" s="246"/>
      <c r="T175" s="247"/>
      <c r="AT175" s="248" t="s">
        <v>170</v>
      </c>
      <c r="AU175" s="248" t="s">
        <v>86</v>
      </c>
      <c r="AV175" s="12" t="s">
        <v>161</v>
      </c>
      <c r="AW175" s="12" t="s">
        <v>35</v>
      </c>
      <c r="AX175" s="12" t="s">
        <v>72</v>
      </c>
      <c r="AY175" s="248" t="s">
        <v>160</v>
      </c>
    </row>
    <row r="176" s="11" customFormat="1">
      <c r="B176" s="226"/>
      <c r="C176" s="227"/>
      <c r="D176" s="228" t="s">
        <v>170</v>
      </c>
      <c r="E176" s="229" t="s">
        <v>21</v>
      </c>
      <c r="F176" s="230" t="s">
        <v>355</v>
      </c>
      <c r="G176" s="227"/>
      <c r="H176" s="231">
        <v>747.38999999999999</v>
      </c>
      <c r="I176" s="232"/>
      <c r="J176" s="227"/>
      <c r="K176" s="227"/>
      <c r="L176" s="233"/>
      <c r="M176" s="234"/>
      <c r="N176" s="235"/>
      <c r="O176" s="235"/>
      <c r="P176" s="235"/>
      <c r="Q176" s="235"/>
      <c r="R176" s="235"/>
      <c r="S176" s="235"/>
      <c r="T176" s="236"/>
      <c r="AT176" s="237" t="s">
        <v>170</v>
      </c>
      <c r="AU176" s="237" t="s">
        <v>86</v>
      </c>
      <c r="AV176" s="11" t="s">
        <v>86</v>
      </c>
      <c r="AW176" s="11" t="s">
        <v>35</v>
      </c>
      <c r="AX176" s="11" t="s">
        <v>77</v>
      </c>
      <c r="AY176" s="237" t="s">
        <v>160</v>
      </c>
    </row>
    <row r="177" s="1" customFormat="1" ht="25.5" customHeight="1">
      <c r="B177" s="45"/>
      <c r="C177" s="214" t="s">
        <v>356</v>
      </c>
      <c r="D177" s="214" t="s">
        <v>163</v>
      </c>
      <c r="E177" s="215" t="s">
        <v>357</v>
      </c>
      <c r="F177" s="216" t="s">
        <v>358</v>
      </c>
      <c r="G177" s="217" t="s">
        <v>166</v>
      </c>
      <c r="H177" s="218">
        <v>2</v>
      </c>
      <c r="I177" s="219"/>
      <c r="J177" s="220">
        <f>ROUND(I177*H177,2)</f>
        <v>0</v>
      </c>
      <c r="K177" s="216" t="s">
        <v>167</v>
      </c>
      <c r="L177" s="71"/>
      <c r="M177" s="221" t="s">
        <v>21</v>
      </c>
      <c r="N177" s="222" t="s">
        <v>43</v>
      </c>
      <c r="O177" s="46"/>
      <c r="P177" s="223">
        <f>O177*H177</f>
        <v>0</v>
      </c>
      <c r="Q177" s="223">
        <v>0.00029999999999999997</v>
      </c>
      <c r="R177" s="223">
        <f>Q177*H177</f>
        <v>0.00059999999999999995</v>
      </c>
      <c r="S177" s="223">
        <v>0</v>
      </c>
      <c r="T177" s="224">
        <f>S177*H177</f>
        <v>0</v>
      </c>
      <c r="AR177" s="23" t="s">
        <v>239</v>
      </c>
      <c r="AT177" s="23" t="s">
        <v>163</v>
      </c>
      <c r="AU177" s="23" t="s">
        <v>86</v>
      </c>
      <c r="AY177" s="23" t="s">
        <v>160</v>
      </c>
      <c r="BE177" s="225">
        <f>IF(N177="základní",J177,0)</f>
        <v>0</v>
      </c>
      <c r="BF177" s="225">
        <f>IF(N177="snížená",J177,0)</f>
        <v>0</v>
      </c>
      <c r="BG177" s="225">
        <f>IF(N177="zákl. přenesená",J177,0)</f>
        <v>0</v>
      </c>
      <c r="BH177" s="225">
        <f>IF(N177="sníž. přenesená",J177,0)</f>
        <v>0</v>
      </c>
      <c r="BI177" s="225">
        <f>IF(N177="nulová",J177,0)</f>
        <v>0</v>
      </c>
      <c r="BJ177" s="23" t="s">
        <v>77</v>
      </c>
      <c r="BK177" s="225">
        <f>ROUND(I177*H177,2)</f>
        <v>0</v>
      </c>
      <c r="BL177" s="23" t="s">
        <v>239</v>
      </c>
      <c r="BM177" s="23" t="s">
        <v>359</v>
      </c>
    </row>
    <row r="178" s="1" customFormat="1" ht="25.5" customHeight="1">
      <c r="B178" s="45"/>
      <c r="C178" s="214" t="s">
        <v>360</v>
      </c>
      <c r="D178" s="214" t="s">
        <v>163</v>
      </c>
      <c r="E178" s="215" t="s">
        <v>361</v>
      </c>
      <c r="F178" s="216" t="s">
        <v>362</v>
      </c>
      <c r="G178" s="217" t="s">
        <v>166</v>
      </c>
      <c r="H178" s="218">
        <v>4</v>
      </c>
      <c r="I178" s="219"/>
      <c r="J178" s="220">
        <f>ROUND(I178*H178,2)</f>
        <v>0</v>
      </c>
      <c r="K178" s="216" t="s">
        <v>167</v>
      </c>
      <c r="L178" s="71"/>
      <c r="M178" s="221" t="s">
        <v>21</v>
      </c>
      <c r="N178" s="222" t="s">
        <v>43</v>
      </c>
      <c r="O178" s="46"/>
      <c r="P178" s="223">
        <f>O178*H178</f>
        <v>0</v>
      </c>
      <c r="Q178" s="223">
        <v>0</v>
      </c>
      <c r="R178" s="223">
        <f>Q178*H178</f>
        <v>0</v>
      </c>
      <c r="S178" s="223">
        <v>0</v>
      </c>
      <c r="T178" s="224">
        <f>S178*H178</f>
        <v>0</v>
      </c>
      <c r="AR178" s="23" t="s">
        <v>239</v>
      </c>
      <c r="AT178" s="23" t="s">
        <v>163</v>
      </c>
      <c r="AU178" s="23" t="s">
        <v>86</v>
      </c>
      <c r="AY178" s="23" t="s">
        <v>160</v>
      </c>
      <c r="BE178" s="225">
        <f>IF(N178="základní",J178,0)</f>
        <v>0</v>
      </c>
      <c r="BF178" s="225">
        <f>IF(N178="snížená",J178,0)</f>
        <v>0</v>
      </c>
      <c r="BG178" s="225">
        <f>IF(N178="zákl. přenesená",J178,0)</f>
        <v>0</v>
      </c>
      <c r="BH178" s="225">
        <f>IF(N178="sníž. přenesená",J178,0)</f>
        <v>0</v>
      </c>
      <c r="BI178" s="225">
        <f>IF(N178="nulová",J178,0)</f>
        <v>0</v>
      </c>
      <c r="BJ178" s="23" t="s">
        <v>77</v>
      </c>
      <c r="BK178" s="225">
        <f>ROUND(I178*H178,2)</f>
        <v>0</v>
      </c>
      <c r="BL178" s="23" t="s">
        <v>239</v>
      </c>
      <c r="BM178" s="23" t="s">
        <v>363</v>
      </c>
    </row>
    <row r="179" s="11" customFormat="1">
      <c r="B179" s="226"/>
      <c r="C179" s="227"/>
      <c r="D179" s="228" t="s">
        <v>170</v>
      </c>
      <c r="E179" s="229" t="s">
        <v>21</v>
      </c>
      <c r="F179" s="230" t="s">
        <v>364</v>
      </c>
      <c r="G179" s="227"/>
      <c r="H179" s="231">
        <v>4</v>
      </c>
      <c r="I179" s="232"/>
      <c r="J179" s="227"/>
      <c r="K179" s="227"/>
      <c r="L179" s="233"/>
      <c r="M179" s="234"/>
      <c r="N179" s="235"/>
      <c r="O179" s="235"/>
      <c r="P179" s="235"/>
      <c r="Q179" s="235"/>
      <c r="R179" s="235"/>
      <c r="S179" s="235"/>
      <c r="T179" s="236"/>
      <c r="AT179" s="237" t="s">
        <v>170</v>
      </c>
      <c r="AU179" s="237" t="s">
        <v>86</v>
      </c>
      <c r="AV179" s="11" t="s">
        <v>86</v>
      </c>
      <c r="AW179" s="11" t="s">
        <v>35</v>
      </c>
      <c r="AX179" s="11" t="s">
        <v>77</v>
      </c>
      <c r="AY179" s="237" t="s">
        <v>160</v>
      </c>
    </row>
    <row r="180" s="1" customFormat="1" ht="16.5" customHeight="1">
      <c r="B180" s="45"/>
      <c r="C180" s="249" t="s">
        <v>365</v>
      </c>
      <c r="D180" s="249" t="s">
        <v>366</v>
      </c>
      <c r="E180" s="250" t="s">
        <v>367</v>
      </c>
      <c r="F180" s="251" t="s">
        <v>368</v>
      </c>
      <c r="G180" s="252" t="s">
        <v>166</v>
      </c>
      <c r="H180" s="253">
        <v>256.113</v>
      </c>
      <c r="I180" s="254"/>
      <c r="J180" s="255">
        <f>ROUND(I180*H180,2)</f>
        <v>0</v>
      </c>
      <c r="K180" s="251" t="s">
        <v>21</v>
      </c>
      <c r="L180" s="256"/>
      <c r="M180" s="257" t="s">
        <v>21</v>
      </c>
      <c r="N180" s="258" t="s">
        <v>43</v>
      </c>
      <c r="O180" s="46"/>
      <c r="P180" s="223">
        <f>O180*H180</f>
        <v>0</v>
      </c>
      <c r="Q180" s="223">
        <v>0.0060000000000000001</v>
      </c>
      <c r="R180" s="223">
        <f>Q180*H180</f>
        <v>1.536678</v>
      </c>
      <c r="S180" s="223">
        <v>0</v>
      </c>
      <c r="T180" s="224">
        <f>S180*H180</f>
        <v>0</v>
      </c>
      <c r="AR180" s="23" t="s">
        <v>316</v>
      </c>
      <c r="AT180" s="23" t="s">
        <v>366</v>
      </c>
      <c r="AU180" s="23" t="s">
        <v>86</v>
      </c>
      <c r="AY180" s="23" t="s">
        <v>160</v>
      </c>
      <c r="BE180" s="225">
        <f>IF(N180="základní",J180,0)</f>
        <v>0</v>
      </c>
      <c r="BF180" s="225">
        <f>IF(N180="snížená",J180,0)</f>
        <v>0</v>
      </c>
      <c r="BG180" s="225">
        <f>IF(N180="zákl. přenesená",J180,0)</f>
        <v>0</v>
      </c>
      <c r="BH180" s="225">
        <f>IF(N180="sníž. přenesená",J180,0)</f>
        <v>0</v>
      </c>
      <c r="BI180" s="225">
        <f>IF(N180="nulová",J180,0)</f>
        <v>0</v>
      </c>
      <c r="BJ180" s="23" t="s">
        <v>77</v>
      </c>
      <c r="BK180" s="225">
        <f>ROUND(I180*H180,2)</f>
        <v>0</v>
      </c>
      <c r="BL180" s="23" t="s">
        <v>239</v>
      </c>
      <c r="BM180" s="23" t="s">
        <v>369</v>
      </c>
    </row>
    <row r="181" s="11" customFormat="1">
      <c r="B181" s="226"/>
      <c r="C181" s="227"/>
      <c r="D181" s="228" t="s">
        <v>170</v>
      </c>
      <c r="E181" s="229" t="s">
        <v>21</v>
      </c>
      <c r="F181" s="230" t="s">
        <v>370</v>
      </c>
      <c r="G181" s="227"/>
      <c r="H181" s="231">
        <v>254.113</v>
      </c>
      <c r="I181" s="232"/>
      <c r="J181" s="227"/>
      <c r="K181" s="227"/>
      <c r="L181" s="233"/>
      <c r="M181" s="234"/>
      <c r="N181" s="235"/>
      <c r="O181" s="235"/>
      <c r="P181" s="235"/>
      <c r="Q181" s="235"/>
      <c r="R181" s="235"/>
      <c r="S181" s="235"/>
      <c r="T181" s="236"/>
      <c r="AT181" s="237" t="s">
        <v>170</v>
      </c>
      <c r="AU181" s="237" t="s">
        <v>86</v>
      </c>
      <c r="AV181" s="11" t="s">
        <v>86</v>
      </c>
      <c r="AW181" s="11" t="s">
        <v>35</v>
      </c>
      <c r="AX181" s="11" t="s">
        <v>72</v>
      </c>
      <c r="AY181" s="237" t="s">
        <v>160</v>
      </c>
    </row>
    <row r="182" s="11" customFormat="1">
      <c r="B182" s="226"/>
      <c r="C182" s="227"/>
      <c r="D182" s="228" t="s">
        <v>170</v>
      </c>
      <c r="E182" s="229" t="s">
        <v>21</v>
      </c>
      <c r="F182" s="230" t="s">
        <v>371</v>
      </c>
      <c r="G182" s="227"/>
      <c r="H182" s="231">
        <v>2</v>
      </c>
      <c r="I182" s="232"/>
      <c r="J182" s="227"/>
      <c r="K182" s="227"/>
      <c r="L182" s="233"/>
      <c r="M182" s="234"/>
      <c r="N182" s="235"/>
      <c r="O182" s="235"/>
      <c r="P182" s="235"/>
      <c r="Q182" s="235"/>
      <c r="R182" s="235"/>
      <c r="S182" s="235"/>
      <c r="T182" s="236"/>
      <c r="AT182" s="237" t="s">
        <v>170</v>
      </c>
      <c r="AU182" s="237" t="s">
        <v>86</v>
      </c>
      <c r="AV182" s="11" t="s">
        <v>86</v>
      </c>
      <c r="AW182" s="11" t="s">
        <v>35</v>
      </c>
      <c r="AX182" s="11" t="s">
        <v>72</v>
      </c>
      <c r="AY182" s="237" t="s">
        <v>160</v>
      </c>
    </row>
    <row r="183" s="12" customFormat="1">
      <c r="B183" s="238"/>
      <c r="C183" s="239"/>
      <c r="D183" s="228" t="s">
        <v>170</v>
      </c>
      <c r="E183" s="240" t="s">
        <v>21</v>
      </c>
      <c r="F183" s="241" t="s">
        <v>185</v>
      </c>
      <c r="G183" s="239"/>
      <c r="H183" s="242">
        <v>256.113</v>
      </c>
      <c r="I183" s="243"/>
      <c r="J183" s="239"/>
      <c r="K183" s="239"/>
      <c r="L183" s="244"/>
      <c r="M183" s="245"/>
      <c r="N183" s="246"/>
      <c r="O183" s="246"/>
      <c r="P183" s="246"/>
      <c r="Q183" s="246"/>
      <c r="R183" s="246"/>
      <c r="S183" s="246"/>
      <c r="T183" s="247"/>
      <c r="AT183" s="248" t="s">
        <v>170</v>
      </c>
      <c r="AU183" s="248" t="s">
        <v>86</v>
      </c>
      <c r="AV183" s="12" t="s">
        <v>161</v>
      </c>
      <c r="AW183" s="12" t="s">
        <v>35</v>
      </c>
      <c r="AX183" s="12" t="s">
        <v>77</v>
      </c>
      <c r="AY183" s="248" t="s">
        <v>160</v>
      </c>
    </row>
    <row r="184" s="1" customFormat="1" ht="16.5" customHeight="1">
      <c r="B184" s="45"/>
      <c r="C184" s="249" t="s">
        <v>372</v>
      </c>
      <c r="D184" s="249" t="s">
        <v>366</v>
      </c>
      <c r="E184" s="250" t="s">
        <v>373</v>
      </c>
      <c r="F184" s="251" t="s">
        <v>374</v>
      </c>
      <c r="G184" s="252" t="s">
        <v>166</v>
      </c>
      <c r="H184" s="253">
        <v>254.113</v>
      </c>
      <c r="I184" s="254"/>
      <c r="J184" s="255">
        <f>ROUND(I184*H184,2)</f>
        <v>0</v>
      </c>
      <c r="K184" s="251" t="s">
        <v>167</v>
      </c>
      <c r="L184" s="256"/>
      <c r="M184" s="257" t="s">
        <v>21</v>
      </c>
      <c r="N184" s="258" t="s">
        <v>43</v>
      </c>
      <c r="O184" s="46"/>
      <c r="P184" s="223">
        <f>O184*H184</f>
        <v>0</v>
      </c>
      <c r="Q184" s="223">
        <v>0.0030000000000000001</v>
      </c>
      <c r="R184" s="223">
        <f>Q184*H184</f>
        <v>0.76233899999999999</v>
      </c>
      <c r="S184" s="223">
        <v>0</v>
      </c>
      <c r="T184" s="224">
        <f>S184*H184</f>
        <v>0</v>
      </c>
      <c r="AR184" s="23" t="s">
        <v>316</v>
      </c>
      <c r="AT184" s="23" t="s">
        <v>366</v>
      </c>
      <c r="AU184" s="23" t="s">
        <v>86</v>
      </c>
      <c r="AY184" s="23" t="s">
        <v>160</v>
      </c>
      <c r="BE184" s="225">
        <f>IF(N184="základní",J184,0)</f>
        <v>0</v>
      </c>
      <c r="BF184" s="225">
        <f>IF(N184="snížená",J184,0)</f>
        <v>0</v>
      </c>
      <c r="BG184" s="225">
        <f>IF(N184="zákl. přenesená",J184,0)</f>
        <v>0</v>
      </c>
      <c r="BH184" s="225">
        <f>IF(N184="sníž. přenesená",J184,0)</f>
        <v>0</v>
      </c>
      <c r="BI184" s="225">
        <f>IF(N184="nulová",J184,0)</f>
        <v>0</v>
      </c>
      <c r="BJ184" s="23" t="s">
        <v>77</v>
      </c>
      <c r="BK184" s="225">
        <f>ROUND(I184*H184,2)</f>
        <v>0</v>
      </c>
      <c r="BL184" s="23" t="s">
        <v>239</v>
      </c>
      <c r="BM184" s="23" t="s">
        <v>375</v>
      </c>
    </row>
    <row r="185" s="11" customFormat="1">
      <c r="B185" s="226"/>
      <c r="C185" s="227"/>
      <c r="D185" s="228" t="s">
        <v>170</v>
      </c>
      <c r="E185" s="229" t="s">
        <v>21</v>
      </c>
      <c r="F185" s="230" t="s">
        <v>370</v>
      </c>
      <c r="G185" s="227"/>
      <c r="H185" s="231">
        <v>254.113</v>
      </c>
      <c r="I185" s="232"/>
      <c r="J185" s="227"/>
      <c r="K185" s="227"/>
      <c r="L185" s="233"/>
      <c r="M185" s="234"/>
      <c r="N185" s="235"/>
      <c r="O185" s="235"/>
      <c r="P185" s="235"/>
      <c r="Q185" s="235"/>
      <c r="R185" s="235"/>
      <c r="S185" s="235"/>
      <c r="T185" s="236"/>
      <c r="AT185" s="237" t="s">
        <v>170</v>
      </c>
      <c r="AU185" s="237" t="s">
        <v>86</v>
      </c>
      <c r="AV185" s="11" t="s">
        <v>86</v>
      </c>
      <c r="AW185" s="11" t="s">
        <v>35</v>
      </c>
      <c r="AX185" s="11" t="s">
        <v>77</v>
      </c>
      <c r="AY185" s="237" t="s">
        <v>160</v>
      </c>
    </row>
    <row r="186" s="1" customFormat="1" ht="16.5" customHeight="1">
      <c r="B186" s="45"/>
      <c r="C186" s="249" t="s">
        <v>376</v>
      </c>
      <c r="D186" s="249" t="s">
        <v>366</v>
      </c>
      <c r="E186" s="250" t="s">
        <v>377</v>
      </c>
      <c r="F186" s="251" t="s">
        <v>378</v>
      </c>
      <c r="G186" s="252" t="s">
        <v>166</v>
      </c>
      <c r="H186" s="253">
        <v>254.113</v>
      </c>
      <c r="I186" s="254"/>
      <c r="J186" s="255">
        <f>ROUND(I186*H186,2)</f>
        <v>0</v>
      </c>
      <c r="K186" s="251" t="s">
        <v>167</v>
      </c>
      <c r="L186" s="256"/>
      <c r="M186" s="257" t="s">
        <v>21</v>
      </c>
      <c r="N186" s="258" t="s">
        <v>43</v>
      </c>
      <c r="O186" s="46"/>
      <c r="P186" s="223">
        <f>O186*H186</f>
        <v>0</v>
      </c>
      <c r="Q186" s="223">
        <v>0.0040000000000000001</v>
      </c>
      <c r="R186" s="223">
        <f>Q186*H186</f>
        <v>1.0164519999999999</v>
      </c>
      <c r="S186" s="223">
        <v>0</v>
      </c>
      <c r="T186" s="224">
        <f>S186*H186</f>
        <v>0</v>
      </c>
      <c r="AR186" s="23" t="s">
        <v>316</v>
      </c>
      <c r="AT186" s="23" t="s">
        <v>366</v>
      </c>
      <c r="AU186" s="23" t="s">
        <v>86</v>
      </c>
      <c r="AY186" s="23" t="s">
        <v>160</v>
      </c>
      <c r="BE186" s="225">
        <f>IF(N186="základní",J186,0)</f>
        <v>0</v>
      </c>
      <c r="BF186" s="225">
        <f>IF(N186="snížená",J186,0)</f>
        <v>0</v>
      </c>
      <c r="BG186" s="225">
        <f>IF(N186="zákl. přenesená",J186,0)</f>
        <v>0</v>
      </c>
      <c r="BH186" s="225">
        <f>IF(N186="sníž. přenesená",J186,0)</f>
        <v>0</v>
      </c>
      <c r="BI186" s="225">
        <f>IF(N186="nulová",J186,0)</f>
        <v>0</v>
      </c>
      <c r="BJ186" s="23" t="s">
        <v>77</v>
      </c>
      <c r="BK186" s="225">
        <f>ROUND(I186*H186,2)</f>
        <v>0</v>
      </c>
      <c r="BL186" s="23" t="s">
        <v>239</v>
      </c>
      <c r="BM186" s="23" t="s">
        <v>379</v>
      </c>
    </row>
    <row r="187" s="11" customFormat="1">
      <c r="B187" s="226"/>
      <c r="C187" s="227"/>
      <c r="D187" s="228" t="s">
        <v>170</v>
      </c>
      <c r="E187" s="229" t="s">
        <v>21</v>
      </c>
      <c r="F187" s="230" t="s">
        <v>370</v>
      </c>
      <c r="G187" s="227"/>
      <c r="H187" s="231">
        <v>254.113</v>
      </c>
      <c r="I187" s="232"/>
      <c r="J187" s="227"/>
      <c r="K187" s="227"/>
      <c r="L187" s="233"/>
      <c r="M187" s="234"/>
      <c r="N187" s="235"/>
      <c r="O187" s="235"/>
      <c r="P187" s="235"/>
      <c r="Q187" s="235"/>
      <c r="R187" s="235"/>
      <c r="S187" s="235"/>
      <c r="T187" s="236"/>
      <c r="AT187" s="237" t="s">
        <v>170</v>
      </c>
      <c r="AU187" s="237" t="s">
        <v>86</v>
      </c>
      <c r="AV187" s="11" t="s">
        <v>86</v>
      </c>
      <c r="AW187" s="11" t="s">
        <v>35</v>
      </c>
      <c r="AX187" s="11" t="s">
        <v>77</v>
      </c>
      <c r="AY187" s="237" t="s">
        <v>160</v>
      </c>
    </row>
    <row r="188" s="1" customFormat="1" ht="16.5" customHeight="1">
      <c r="B188" s="45"/>
      <c r="C188" s="249" t="s">
        <v>380</v>
      </c>
      <c r="D188" s="249" t="s">
        <v>366</v>
      </c>
      <c r="E188" s="250" t="s">
        <v>381</v>
      </c>
      <c r="F188" s="251" t="s">
        <v>382</v>
      </c>
      <c r="G188" s="252" t="s">
        <v>166</v>
      </c>
      <c r="H188" s="253">
        <v>2</v>
      </c>
      <c r="I188" s="254"/>
      <c r="J188" s="255">
        <f>ROUND(I188*H188,2)</f>
        <v>0</v>
      </c>
      <c r="K188" s="251" t="s">
        <v>167</v>
      </c>
      <c r="L188" s="256"/>
      <c r="M188" s="257" t="s">
        <v>21</v>
      </c>
      <c r="N188" s="258" t="s">
        <v>43</v>
      </c>
      <c r="O188" s="46"/>
      <c r="P188" s="223">
        <f>O188*H188</f>
        <v>0</v>
      </c>
      <c r="Q188" s="223">
        <v>0.0060000000000000001</v>
      </c>
      <c r="R188" s="223">
        <f>Q188*H188</f>
        <v>0.012</v>
      </c>
      <c r="S188" s="223">
        <v>0</v>
      </c>
      <c r="T188" s="224">
        <f>S188*H188</f>
        <v>0</v>
      </c>
      <c r="AR188" s="23" t="s">
        <v>316</v>
      </c>
      <c r="AT188" s="23" t="s">
        <v>366</v>
      </c>
      <c r="AU188" s="23" t="s">
        <v>86</v>
      </c>
      <c r="AY188" s="23" t="s">
        <v>160</v>
      </c>
      <c r="BE188" s="225">
        <f>IF(N188="základní",J188,0)</f>
        <v>0</v>
      </c>
      <c r="BF188" s="225">
        <f>IF(N188="snížená",J188,0)</f>
        <v>0</v>
      </c>
      <c r="BG188" s="225">
        <f>IF(N188="zákl. přenesená",J188,0)</f>
        <v>0</v>
      </c>
      <c r="BH188" s="225">
        <f>IF(N188="sníž. přenesená",J188,0)</f>
        <v>0</v>
      </c>
      <c r="BI188" s="225">
        <f>IF(N188="nulová",J188,0)</f>
        <v>0</v>
      </c>
      <c r="BJ188" s="23" t="s">
        <v>77</v>
      </c>
      <c r="BK188" s="225">
        <f>ROUND(I188*H188,2)</f>
        <v>0</v>
      </c>
      <c r="BL188" s="23" t="s">
        <v>239</v>
      </c>
      <c r="BM188" s="23" t="s">
        <v>383</v>
      </c>
    </row>
    <row r="189" s="1" customFormat="1" ht="16.5" customHeight="1">
      <c r="B189" s="45"/>
      <c r="C189" s="249" t="s">
        <v>111</v>
      </c>
      <c r="D189" s="249" t="s">
        <v>366</v>
      </c>
      <c r="E189" s="250" t="s">
        <v>384</v>
      </c>
      <c r="F189" s="251" t="s">
        <v>385</v>
      </c>
      <c r="G189" s="252" t="s">
        <v>166</v>
      </c>
      <c r="H189" s="253">
        <v>2</v>
      </c>
      <c r="I189" s="254"/>
      <c r="J189" s="255">
        <f>ROUND(I189*H189,2)</f>
        <v>0</v>
      </c>
      <c r="K189" s="251" t="s">
        <v>167</v>
      </c>
      <c r="L189" s="256"/>
      <c r="M189" s="257" t="s">
        <v>21</v>
      </c>
      <c r="N189" s="258" t="s">
        <v>43</v>
      </c>
      <c r="O189" s="46"/>
      <c r="P189" s="223">
        <f>O189*H189</f>
        <v>0</v>
      </c>
      <c r="Q189" s="223">
        <v>0.0014</v>
      </c>
      <c r="R189" s="223">
        <f>Q189*H189</f>
        <v>0.0028</v>
      </c>
      <c r="S189" s="223">
        <v>0</v>
      </c>
      <c r="T189" s="224">
        <f>S189*H189</f>
        <v>0</v>
      </c>
      <c r="AR189" s="23" t="s">
        <v>316</v>
      </c>
      <c r="AT189" s="23" t="s">
        <v>366</v>
      </c>
      <c r="AU189" s="23" t="s">
        <v>86</v>
      </c>
      <c r="AY189" s="23" t="s">
        <v>160</v>
      </c>
      <c r="BE189" s="225">
        <f>IF(N189="základní",J189,0)</f>
        <v>0</v>
      </c>
      <c r="BF189" s="225">
        <f>IF(N189="snížená",J189,0)</f>
        <v>0</v>
      </c>
      <c r="BG189" s="225">
        <f>IF(N189="zákl. přenesená",J189,0)</f>
        <v>0</v>
      </c>
      <c r="BH189" s="225">
        <f>IF(N189="sníž. přenesená",J189,0)</f>
        <v>0</v>
      </c>
      <c r="BI189" s="225">
        <f>IF(N189="nulová",J189,0)</f>
        <v>0</v>
      </c>
      <c r="BJ189" s="23" t="s">
        <v>77</v>
      </c>
      <c r="BK189" s="225">
        <f>ROUND(I189*H189,2)</f>
        <v>0</v>
      </c>
      <c r="BL189" s="23" t="s">
        <v>239</v>
      </c>
      <c r="BM189" s="23" t="s">
        <v>386</v>
      </c>
    </row>
    <row r="190" s="1" customFormat="1" ht="25.5" customHeight="1">
      <c r="B190" s="45"/>
      <c r="C190" s="214" t="s">
        <v>387</v>
      </c>
      <c r="D190" s="214" t="s">
        <v>163</v>
      </c>
      <c r="E190" s="215" t="s">
        <v>357</v>
      </c>
      <c r="F190" s="216" t="s">
        <v>358</v>
      </c>
      <c r="G190" s="217" t="s">
        <v>166</v>
      </c>
      <c r="H190" s="218">
        <v>19.5</v>
      </c>
      <c r="I190" s="219"/>
      <c r="J190" s="220">
        <f>ROUND(I190*H190,2)</f>
        <v>0</v>
      </c>
      <c r="K190" s="216" t="s">
        <v>167</v>
      </c>
      <c r="L190" s="71"/>
      <c r="M190" s="221" t="s">
        <v>21</v>
      </c>
      <c r="N190" s="222" t="s">
        <v>43</v>
      </c>
      <c r="O190" s="46"/>
      <c r="P190" s="223">
        <f>O190*H190</f>
        <v>0</v>
      </c>
      <c r="Q190" s="223">
        <v>0.00029999999999999997</v>
      </c>
      <c r="R190" s="223">
        <f>Q190*H190</f>
        <v>0.0058499999999999993</v>
      </c>
      <c r="S190" s="223">
        <v>0</v>
      </c>
      <c r="T190" s="224">
        <f>S190*H190</f>
        <v>0</v>
      </c>
      <c r="AR190" s="23" t="s">
        <v>239</v>
      </c>
      <c r="AT190" s="23" t="s">
        <v>163</v>
      </c>
      <c r="AU190" s="23" t="s">
        <v>86</v>
      </c>
      <c r="AY190" s="23" t="s">
        <v>160</v>
      </c>
      <c r="BE190" s="225">
        <f>IF(N190="základní",J190,0)</f>
        <v>0</v>
      </c>
      <c r="BF190" s="225">
        <f>IF(N190="snížená",J190,0)</f>
        <v>0</v>
      </c>
      <c r="BG190" s="225">
        <f>IF(N190="zákl. přenesená",J190,0)</f>
        <v>0</v>
      </c>
      <c r="BH190" s="225">
        <f>IF(N190="sníž. přenesená",J190,0)</f>
        <v>0</v>
      </c>
      <c r="BI190" s="225">
        <f>IF(N190="nulová",J190,0)</f>
        <v>0</v>
      </c>
      <c r="BJ190" s="23" t="s">
        <v>77</v>
      </c>
      <c r="BK190" s="225">
        <f>ROUND(I190*H190,2)</f>
        <v>0</v>
      </c>
      <c r="BL190" s="23" t="s">
        <v>239</v>
      </c>
      <c r="BM190" s="23" t="s">
        <v>388</v>
      </c>
    </row>
    <row r="191" s="11" customFormat="1">
      <c r="B191" s="226"/>
      <c r="C191" s="227"/>
      <c r="D191" s="228" t="s">
        <v>170</v>
      </c>
      <c r="E191" s="229" t="s">
        <v>21</v>
      </c>
      <c r="F191" s="230" t="s">
        <v>389</v>
      </c>
      <c r="G191" s="227"/>
      <c r="H191" s="231">
        <v>19.5</v>
      </c>
      <c r="I191" s="232"/>
      <c r="J191" s="227"/>
      <c r="K191" s="227"/>
      <c r="L191" s="233"/>
      <c r="M191" s="234"/>
      <c r="N191" s="235"/>
      <c r="O191" s="235"/>
      <c r="P191" s="235"/>
      <c r="Q191" s="235"/>
      <c r="R191" s="235"/>
      <c r="S191" s="235"/>
      <c r="T191" s="236"/>
      <c r="AT191" s="237" t="s">
        <v>170</v>
      </c>
      <c r="AU191" s="237" t="s">
        <v>86</v>
      </c>
      <c r="AV191" s="11" t="s">
        <v>86</v>
      </c>
      <c r="AW191" s="11" t="s">
        <v>35</v>
      </c>
      <c r="AX191" s="11" t="s">
        <v>77</v>
      </c>
      <c r="AY191" s="237" t="s">
        <v>160</v>
      </c>
    </row>
    <row r="192" s="1" customFormat="1" ht="25.5" customHeight="1">
      <c r="B192" s="45"/>
      <c r="C192" s="214" t="s">
        <v>390</v>
      </c>
      <c r="D192" s="214" t="s">
        <v>163</v>
      </c>
      <c r="E192" s="215" t="s">
        <v>361</v>
      </c>
      <c r="F192" s="216" t="s">
        <v>362</v>
      </c>
      <c r="G192" s="217" t="s">
        <v>166</v>
      </c>
      <c r="H192" s="218">
        <v>19.5</v>
      </c>
      <c r="I192" s="219"/>
      <c r="J192" s="220">
        <f>ROUND(I192*H192,2)</f>
        <v>0</v>
      </c>
      <c r="K192" s="216" t="s">
        <v>167</v>
      </c>
      <c r="L192" s="71"/>
      <c r="M192" s="221" t="s">
        <v>21</v>
      </c>
      <c r="N192" s="222" t="s">
        <v>43</v>
      </c>
      <c r="O192" s="46"/>
      <c r="P192" s="223">
        <f>O192*H192</f>
        <v>0</v>
      </c>
      <c r="Q192" s="223">
        <v>0</v>
      </c>
      <c r="R192" s="223">
        <f>Q192*H192</f>
        <v>0</v>
      </c>
      <c r="S192" s="223">
        <v>0</v>
      </c>
      <c r="T192" s="224">
        <f>S192*H192</f>
        <v>0</v>
      </c>
      <c r="AR192" s="23" t="s">
        <v>239</v>
      </c>
      <c r="AT192" s="23" t="s">
        <v>163</v>
      </c>
      <c r="AU192" s="23" t="s">
        <v>86</v>
      </c>
      <c r="AY192" s="23" t="s">
        <v>160</v>
      </c>
      <c r="BE192" s="225">
        <f>IF(N192="základní",J192,0)</f>
        <v>0</v>
      </c>
      <c r="BF192" s="225">
        <f>IF(N192="snížená",J192,0)</f>
        <v>0</v>
      </c>
      <c r="BG192" s="225">
        <f>IF(N192="zákl. přenesená",J192,0)</f>
        <v>0</v>
      </c>
      <c r="BH192" s="225">
        <f>IF(N192="sníž. přenesená",J192,0)</f>
        <v>0</v>
      </c>
      <c r="BI192" s="225">
        <f>IF(N192="nulová",J192,0)</f>
        <v>0</v>
      </c>
      <c r="BJ192" s="23" t="s">
        <v>77</v>
      </c>
      <c r="BK192" s="225">
        <f>ROUND(I192*H192,2)</f>
        <v>0</v>
      </c>
      <c r="BL192" s="23" t="s">
        <v>239</v>
      </c>
      <c r="BM192" s="23" t="s">
        <v>391</v>
      </c>
    </row>
    <row r="193" s="11" customFormat="1">
      <c r="B193" s="226"/>
      <c r="C193" s="227"/>
      <c r="D193" s="228" t="s">
        <v>170</v>
      </c>
      <c r="E193" s="229" t="s">
        <v>21</v>
      </c>
      <c r="F193" s="230" t="s">
        <v>389</v>
      </c>
      <c r="G193" s="227"/>
      <c r="H193" s="231">
        <v>19.5</v>
      </c>
      <c r="I193" s="232"/>
      <c r="J193" s="227"/>
      <c r="K193" s="227"/>
      <c r="L193" s="233"/>
      <c r="M193" s="234"/>
      <c r="N193" s="235"/>
      <c r="O193" s="235"/>
      <c r="P193" s="235"/>
      <c r="Q193" s="235"/>
      <c r="R193" s="235"/>
      <c r="S193" s="235"/>
      <c r="T193" s="236"/>
      <c r="AT193" s="237" t="s">
        <v>170</v>
      </c>
      <c r="AU193" s="237" t="s">
        <v>86</v>
      </c>
      <c r="AV193" s="11" t="s">
        <v>86</v>
      </c>
      <c r="AW193" s="11" t="s">
        <v>35</v>
      </c>
      <c r="AX193" s="11" t="s">
        <v>77</v>
      </c>
      <c r="AY193" s="237" t="s">
        <v>160</v>
      </c>
    </row>
    <row r="194" s="1" customFormat="1" ht="16.5" customHeight="1">
      <c r="B194" s="45"/>
      <c r="C194" s="249" t="s">
        <v>392</v>
      </c>
      <c r="D194" s="249" t="s">
        <v>366</v>
      </c>
      <c r="E194" s="250" t="s">
        <v>381</v>
      </c>
      <c r="F194" s="251" t="s">
        <v>382</v>
      </c>
      <c r="G194" s="252" t="s">
        <v>166</v>
      </c>
      <c r="H194" s="253">
        <v>19.890000000000001</v>
      </c>
      <c r="I194" s="254"/>
      <c r="J194" s="255">
        <f>ROUND(I194*H194,2)</f>
        <v>0</v>
      </c>
      <c r="K194" s="251" t="s">
        <v>167</v>
      </c>
      <c r="L194" s="256"/>
      <c r="M194" s="257" t="s">
        <v>21</v>
      </c>
      <c r="N194" s="258" t="s">
        <v>43</v>
      </c>
      <c r="O194" s="46"/>
      <c r="P194" s="223">
        <f>O194*H194</f>
        <v>0</v>
      </c>
      <c r="Q194" s="223">
        <v>0.0060000000000000001</v>
      </c>
      <c r="R194" s="223">
        <f>Q194*H194</f>
        <v>0.11934</v>
      </c>
      <c r="S194" s="223">
        <v>0</v>
      </c>
      <c r="T194" s="224">
        <f>S194*H194</f>
        <v>0</v>
      </c>
      <c r="AR194" s="23" t="s">
        <v>316</v>
      </c>
      <c r="AT194" s="23" t="s">
        <v>366</v>
      </c>
      <c r="AU194" s="23" t="s">
        <v>86</v>
      </c>
      <c r="AY194" s="23" t="s">
        <v>160</v>
      </c>
      <c r="BE194" s="225">
        <f>IF(N194="základní",J194,0)</f>
        <v>0</v>
      </c>
      <c r="BF194" s="225">
        <f>IF(N194="snížená",J194,0)</f>
        <v>0</v>
      </c>
      <c r="BG194" s="225">
        <f>IF(N194="zákl. přenesená",J194,0)</f>
        <v>0</v>
      </c>
      <c r="BH194" s="225">
        <f>IF(N194="sníž. přenesená",J194,0)</f>
        <v>0</v>
      </c>
      <c r="BI194" s="225">
        <f>IF(N194="nulová",J194,0)</f>
        <v>0</v>
      </c>
      <c r="BJ194" s="23" t="s">
        <v>77</v>
      </c>
      <c r="BK194" s="225">
        <f>ROUND(I194*H194,2)</f>
        <v>0</v>
      </c>
      <c r="BL194" s="23" t="s">
        <v>239</v>
      </c>
      <c r="BM194" s="23" t="s">
        <v>393</v>
      </c>
    </row>
    <row r="195" s="11" customFormat="1">
      <c r="B195" s="226"/>
      <c r="C195" s="227"/>
      <c r="D195" s="228" t="s">
        <v>170</v>
      </c>
      <c r="E195" s="227"/>
      <c r="F195" s="230" t="s">
        <v>394</v>
      </c>
      <c r="G195" s="227"/>
      <c r="H195" s="231">
        <v>19.890000000000001</v>
      </c>
      <c r="I195" s="232"/>
      <c r="J195" s="227"/>
      <c r="K195" s="227"/>
      <c r="L195" s="233"/>
      <c r="M195" s="234"/>
      <c r="N195" s="235"/>
      <c r="O195" s="235"/>
      <c r="P195" s="235"/>
      <c r="Q195" s="235"/>
      <c r="R195" s="235"/>
      <c r="S195" s="235"/>
      <c r="T195" s="236"/>
      <c r="AT195" s="237" t="s">
        <v>170</v>
      </c>
      <c r="AU195" s="237" t="s">
        <v>86</v>
      </c>
      <c r="AV195" s="11" t="s">
        <v>86</v>
      </c>
      <c r="AW195" s="11" t="s">
        <v>6</v>
      </c>
      <c r="AX195" s="11" t="s">
        <v>77</v>
      </c>
      <c r="AY195" s="237" t="s">
        <v>160</v>
      </c>
    </row>
    <row r="196" s="1" customFormat="1" ht="16.5" customHeight="1">
      <c r="B196" s="45"/>
      <c r="C196" s="249" t="s">
        <v>395</v>
      </c>
      <c r="D196" s="249" t="s">
        <v>366</v>
      </c>
      <c r="E196" s="250" t="s">
        <v>396</v>
      </c>
      <c r="F196" s="251" t="s">
        <v>397</v>
      </c>
      <c r="G196" s="252" t="s">
        <v>166</v>
      </c>
      <c r="H196" s="253">
        <v>19.890000000000001</v>
      </c>
      <c r="I196" s="254"/>
      <c r="J196" s="255">
        <f>ROUND(I196*H196,2)</f>
        <v>0</v>
      </c>
      <c r="K196" s="251" t="s">
        <v>167</v>
      </c>
      <c r="L196" s="256"/>
      <c r="M196" s="257" t="s">
        <v>21</v>
      </c>
      <c r="N196" s="258" t="s">
        <v>43</v>
      </c>
      <c r="O196" s="46"/>
      <c r="P196" s="223">
        <f>O196*H196</f>
        <v>0</v>
      </c>
      <c r="Q196" s="223">
        <v>0.0030000000000000001</v>
      </c>
      <c r="R196" s="223">
        <f>Q196*H196</f>
        <v>0.059670000000000001</v>
      </c>
      <c r="S196" s="223">
        <v>0</v>
      </c>
      <c r="T196" s="224">
        <f>S196*H196</f>
        <v>0</v>
      </c>
      <c r="AR196" s="23" t="s">
        <v>316</v>
      </c>
      <c r="AT196" s="23" t="s">
        <v>366</v>
      </c>
      <c r="AU196" s="23" t="s">
        <v>86</v>
      </c>
      <c r="AY196" s="23" t="s">
        <v>160</v>
      </c>
      <c r="BE196" s="225">
        <f>IF(N196="základní",J196,0)</f>
        <v>0</v>
      </c>
      <c r="BF196" s="225">
        <f>IF(N196="snížená",J196,0)</f>
        <v>0</v>
      </c>
      <c r="BG196" s="225">
        <f>IF(N196="zákl. přenesená",J196,0)</f>
        <v>0</v>
      </c>
      <c r="BH196" s="225">
        <f>IF(N196="sníž. přenesená",J196,0)</f>
        <v>0</v>
      </c>
      <c r="BI196" s="225">
        <f>IF(N196="nulová",J196,0)</f>
        <v>0</v>
      </c>
      <c r="BJ196" s="23" t="s">
        <v>77</v>
      </c>
      <c r="BK196" s="225">
        <f>ROUND(I196*H196,2)</f>
        <v>0</v>
      </c>
      <c r="BL196" s="23" t="s">
        <v>239</v>
      </c>
      <c r="BM196" s="23" t="s">
        <v>398</v>
      </c>
    </row>
    <row r="197" s="11" customFormat="1">
      <c r="B197" s="226"/>
      <c r="C197" s="227"/>
      <c r="D197" s="228" t="s">
        <v>170</v>
      </c>
      <c r="E197" s="227"/>
      <c r="F197" s="230" t="s">
        <v>394</v>
      </c>
      <c r="G197" s="227"/>
      <c r="H197" s="231">
        <v>19.890000000000001</v>
      </c>
      <c r="I197" s="232"/>
      <c r="J197" s="227"/>
      <c r="K197" s="227"/>
      <c r="L197" s="233"/>
      <c r="M197" s="234"/>
      <c r="N197" s="235"/>
      <c r="O197" s="235"/>
      <c r="P197" s="235"/>
      <c r="Q197" s="235"/>
      <c r="R197" s="235"/>
      <c r="S197" s="235"/>
      <c r="T197" s="236"/>
      <c r="AT197" s="237" t="s">
        <v>170</v>
      </c>
      <c r="AU197" s="237" t="s">
        <v>86</v>
      </c>
      <c r="AV197" s="11" t="s">
        <v>86</v>
      </c>
      <c r="AW197" s="11" t="s">
        <v>6</v>
      </c>
      <c r="AX197" s="11" t="s">
        <v>77</v>
      </c>
      <c r="AY197" s="237" t="s">
        <v>160</v>
      </c>
    </row>
    <row r="198" s="1" customFormat="1" ht="38.25" customHeight="1">
      <c r="B198" s="45"/>
      <c r="C198" s="214" t="s">
        <v>399</v>
      </c>
      <c r="D198" s="214" t="s">
        <v>163</v>
      </c>
      <c r="E198" s="215" t="s">
        <v>400</v>
      </c>
      <c r="F198" s="216" t="s">
        <v>401</v>
      </c>
      <c r="G198" s="217" t="s">
        <v>166</v>
      </c>
      <c r="H198" s="218">
        <v>82.400000000000006</v>
      </c>
      <c r="I198" s="219"/>
      <c r="J198" s="220">
        <f>ROUND(I198*H198,2)</f>
        <v>0</v>
      </c>
      <c r="K198" s="216" t="s">
        <v>167</v>
      </c>
      <c r="L198" s="71"/>
      <c r="M198" s="221" t="s">
        <v>21</v>
      </c>
      <c r="N198" s="222" t="s">
        <v>43</v>
      </c>
      <c r="O198" s="46"/>
      <c r="P198" s="223">
        <f>O198*H198</f>
        <v>0</v>
      </c>
      <c r="Q198" s="223">
        <v>0</v>
      </c>
      <c r="R198" s="223">
        <f>Q198*H198</f>
        <v>0</v>
      </c>
      <c r="S198" s="223">
        <v>0.17999999999999999</v>
      </c>
      <c r="T198" s="224">
        <f>S198*H198</f>
        <v>14.832000000000001</v>
      </c>
      <c r="AR198" s="23" t="s">
        <v>239</v>
      </c>
      <c r="AT198" s="23" t="s">
        <v>163</v>
      </c>
      <c r="AU198" s="23" t="s">
        <v>86</v>
      </c>
      <c r="AY198" s="23" t="s">
        <v>160</v>
      </c>
      <c r="BE198" s="225">
        <f>IF(N198="základní",J198,0)</f>
        <v>0</v>
      </c>
      <c r="BF198" s="225">
        <f>IF(N198="snížená",J198,0)</f>
        <v>0</v>
      </c>
      <c r="BG198" s="225">
        <f>IF(N198="zákl. přenesená",J198,0)</f>
        <v>0</v>
      </c>
      <c r="BH198" s="225">
        <f>IF(N198="sníž. přenesená",J198,0)</f>
        <v>0</v>
      </c>
      <c r="BI198" s="225">
        <f>IF(N198="nulová",J198,0)</f>
        <v>0</v>
      </c>
      <c r="BJ198" s="23" t="s">
        <v>77</v>
      </c>
      <c r="BK198" s="225">
        <f>ROUND(I198*H198,2)</f>
        <v>0</v>
      </c>
      <c r="BL198" s="23" t="s">
        <v>239</v>
      </c>
      <c r="BM198" s="23" t="s">
        <v>402</v>
      </c>
    </row>
    <row r="199" s="11" customFormat="1">
      <c r="B199" s="226"/>
      <c r="C199" s="227"/>
      <c r="D199" s="228" t="s">
        <v>170</v>
      </c>
      <c r="E199" s="229" t="s">
        <v>21</v>
      </c>
      <c r="F199" s="230" t="s">
        <v>403</v>
      </c>
      <c r="G199" s="227"/>
      <c r="H199" s="231">
        <v>46.399999999999999</v>
      </c>
      <c r="I199" s="232"/>
      <c r="J199" s="227"/>
      <c r="K199" s="227"/>
      <c r="L199" s="233"/>
      <c r="M199" s="234"/>
      <c r="N199" s="235"/>
      <c r="O199" s="235"/>
      <c r="P199" s="235"/>
      <c r="Q199" s="235"/>
      <c r="R199" s="235"/>
      <c r="S199" s="235"/>
      <c r="T199" s="236"/>
      <c r="AT199" s="237" t="s">
        <v>170</v>
      </c>
      <c r="AU199" s="237" t="s">
        <v>86</v>
      </c>
      <c r="AV199" s="11" t="s">
        <v>86</v>
      </c>
      <c r="AW199" s="11" t="s">
        <v>35</v>
      </c>
      <c r="AX199" s="11" t="s">
        <v>72</v>
      </c>
      <c r="AY199" s="237" t="s">
        <v>160</v>
      </c>
    </row>
    <row r="200" s="11" customFormat="1">
      <c r="B200" s="226"/>
      <c r="C200" s="227"/>
      <c r="D200" s="228" t="s">
        <v>170</v>
      </c>
      <c r="E200" s="229" t="s">
        <v>21</v>
      </c>
      <c r="F200" s="230" t="s">
        <v>404</v>
      </c>
      <c r="G200" s="227"/>
      <c r="H200" s="231">
        <v>36</v>
      </c>
      <c r="I200" s="232"/>
      <c r="J200" s="227"/>
      <c r="K200" s="227"/>
      <c r="L200" s="233"/>
      <c r="M200" s="234"/>
      <c r="N200" s="235"/>
      <c r="O200" s="235"/>
      <c r="P200" s="235"/>
      <c r="Q200" s="235"/>
      <c r="R200" s="235"/>
      <c r="S200" s="235"/>
      <c r="T200" s="236"/>
      <c r="AT200" s="237" t="s">
        <v>170</v>
      </c>
      <c r="AU200" s="237" t="s">
        <v>86</v>
      </c>
      <c r="AV200" s="11" t="s">
        <v>86</v>
      </c>
      <c r="AW200" s="11" t="s">
        <v>35</v>
      </c>
      <c r="AX200" s="11" t="s">
        <v>72</v>
      </c>
      <c r="AY200" s="237" t="s">
        <v>160</v>
      </c>
    </row>
    <row r="201" s="12" customFormat="1">
      <c r="B201" s="238"/>
      <c r="C201" s="239"/>
      <c r="D201" s="228" t="s">
        <v>170</v>
      </c>
      <c r="E201" s="240" t="s">
        <v>21</v>
      </c>
      <c r="F201" s="241" t="s">
        <v>185</v>
      </c>
      <c r="G201" s="239"/>
      <c r="H201" s="242">
        <v>82.400000000000006</v>
      </c>
      <c r="I201" s="243"/>
      <c r="J201" s="239"/>
      <c r="K201" s="239"/>
      <c r="L201" s="244"/>
      <c r="M201" s="245"/>
      <c r="N201" s="246"/>
      <c r="O201" s="246"/>
      <c r="P201" s="246"/>
      <c r="Q201" s="246"/>
      <c r="R201" s="246"/>
      <c r="S201" s="246"/>
      <c r="T201" s="247"/>
      <c r="AT201" s="248" t="s">
        <v>170</v>
      </c>
      <c r="AU201" s="248" t="s">
        <v>86</v>
      </c>
      <c r="AV201" s="12" t="s">
        <v>161</v>
      </c>
      <c r="AW201" s="12" t="s">
        <v>35</v>
      </c>
      <c r="AX201" s="12" t="s">
        <v>77</v>
      </c>
      <c r="AY201" s="248" t="s">
        <v>160</v>
      </c>
    </row>
    <row r="202" s="1" customFormat="1" ht="38.25" customHeight="1">
      <c r="B202" s="45"/>
      <c r="C202" s="214" t="s">
        <v>405</v>
      </c>
      <c r="D202" s="214" t="s">
        <v>163</v>
      </c>
      <c r="E202" s="215" t="s">
        <v>406</v>
      </c>
      <c r="F202" s="216" t="s">
        <v>407</v>
      </c>
      <c r="G202" s="217" t="s">
        <v>166</v>
      </c>
      <c r="H202" s="218">
        <v>326.46899999999999</v>
      </c>
      <c r="I202" s="219"/>
      <c r="J202" s="220">
        <f>ROUND(I202*H202,2)</f>
        <v>0</v>
      </c>
      <c r="K202" s="216" t="s">
        <v>167</v>
      </c>
      <c r="L202" s="71"/>
      <c r="M202" s="221" t="s">
        <v>21</v>
      </c>
      <c r="N202" s="222" t="s">
        <v>43</v>
      </c>
      <c r="O202" s="46"/>
      <c r="P202" s="223">
        <f>O202*H202</f>
        <v>0</v>
      </c>
      <c r="Q202" s="223">
        <v>1.0000000000000001E-05</v>
      </c>
      <c r="R202" s="223">
        <f>Q202*H202</f>
        <v>0.0032646900000000002</v>
      </c>
      <c r="S202" s="223">
        <v>0</v>
      </c>
      <c r="T202" s="224">
        <f>S202*H202</f>
        <v>0</v>
      </c>
      <c r="AR202" s="23" t="s">
        <v>239</v>
      </c>
      <c r="AT202" s="23" t="s">
        <v>163</v>
      </c>
      <c r="AU202" s="23" t="s">
        <v>86</v>
      </c>
      <c r="AY202" s="23" t="s">
        <v>160</v>
      </c>
      <c r="BE202" s="225">
        <f>IF(N202="základní",J202,0)</f>
        <v>0</v>
      </c>
      <c r="BF202" s="225">
        <f>IF(N202="snížená",J202,0)</f>
        <v>0</v>
      </c>
      <c r="BG202" s="225">
        <f>IF(N202="zákl. přenesená",J202,0)</f>
        <v>0</v>
      </c>
      <c r="BH202" s="225">
        <f>IF(N202="sníž. přenesená",J202,0)</f>
        <v>0</v>
      </c>
      <c r="BI202" s="225">
        <f>IF(N202="nulová",J202,0)</f>
        <v>0</v>
      </c>
      <c r="BJ202" s="23" t="s">
        <v>77</v>
      </c>
      <c r="BK202" s="225">
        <f>ROUND(I202*H202,2)</f>
        <v>0</v>
      </c>
      <c r="BL202" s="23" t="s">
        <v>239</v>
      </c>
      <c r="BM202" s="23" t="s">
        <v>408</v>
      </c>
    </row>
    <row r="203" s="11" customFormat="1">
      <c r="B203" s="226"/>
      <c r="C203" s="227"/>
      <c r="D203" s="228" t="s">
        <v>170</v>
      </c>
      <c r="E203" s="229" t="s">
        <v>21</v>
      </c>
      <c r="F203" s="230" t="s">
        <v>409</v>
      </c>
      <c r="G203" s="227"/>
      <c r="H203" s="231">
        <v>326.46899999999999</v>
      </c>
      <c r="I203" s="232"/>
      <c r="J203" s="227"/>
      <c r="K203" s="227"/>
      <c r="L203" s="233"/>
      <c r="M203" s="234"/>
      <c r="N203" s="235"/>
      <c r="O203" s="235"/>
      <c r="P203" s="235"/>
      <c r="Q203" s="235"/>
      <c r="R203" s="235"/>
      <c r="S203" s="235"/>
      <c r="T203" s="236"/>
      <c r="AT203" s="237" t="s">
        <v>170</v>
      </c>
      <c r="AU203" s="237" t="s">
        <v>86</v>
      </c>
      <c r="AV203" s="11" t="s">
        <v>86</v>
      </c>
      <c r="AW203" s="11" t="s">
        <v>35</v>
      </c>
      <c r="AX203" s="11" t="s">
        <v>77</v>
      </c>
      <c r="AY203" s="237" t="s">
        <v>160</v>
      </c>
    </row>
    <row r="204" s="1" customFormat="1" ht="25.5" customHeight="1">
      <c r="B204" s="45"/>
      <c r="C204" s="249" t="s">
        <v>410</v>
      </c>
      <c r="D204" s="249" t="s">
        <v>366</v>
      </c>
      <c r="E204" s="250" t="s">
        <v>411</v>
      </c>
      <c r="F204" s="251" t="s">
        <v>412</v>
      </c>
      <c r="G204" s="252" t="s">
        <v>166</v>
      </c>
      <c r="H204" s="253">
        <v>359.11599999999999</v>
      </c>
      <c r="I204" s="254"/>
      <c r="J204" s="255">
        <f>ROUND(I204*H204,2)</f>
        <v>0</v>
      </c>
      <c r="K204" s="251" t="s">
        <v>21</v>
      </c>
      <c r="L204" s="256"/>
      <c r="M204" s="257" t="s">
        <v>21</v>
      </c>
      <c r="N204" s="258" t="s">
        <v>43</v>
      </c>
      <c r="O204" s="46"/>
      <c r="P204" s="223">
        <f>O204*H204</f>
        <v>0</v>
      </c>
      <c r="Q204" s="223">
        <v>0.00012</v>
      </c>
      <c r="R204" s="223">
        <f>Q204*H204</f>
        <v>0.043093920000000001</v>
      </c>
      <c r="S204" s="223">
        <v>0</v>
      </c>
      <c r="T204" s="224">
        <f>S204*H204</f>
        <v>0</v>
      </c>
      <c r="AR204" s="23" t="s">
        <v>316</v>
      </c>
      <c r="AT204" s="23" t="s">
        <v>366</v>
      </c>
      <c r="AU204" s="23" t="s">
        <v>86</v>
      </c>
      <c r="AY204" s="23" t="s">
        <v>160</v>
      </c>
      <c r="BE204" s="225">
        <f>IF(N204="základní",J204,0)</f>
        <v>0</v>
      </c>
      <c r="BF204" s="225">
        <f>IF(N204="snížená",J204,0)</f>
        <v>0</v>
      </c>
      <c r="BG204" s="225">
        <f>IF(N204="zákl. přenesená",J204,0)</f>
        <v>0</v>
      </c>
      <c r="BH204" s="225">
        <f>IF(N204="sníž. přenesená",J204,0)</f>
        <v>0</v>
      </c>
      <c r="BI204" s="225">
        <f>IF(N204="nulová",J204,0)</f>
        <v>0</v>
      </c>
      <c r="BJ204" s="23" t="s">
        <v>77</v>
      </c>
      <c r="BK204" s="225">
        <f>ROUND(I204*H204,2)</f>
        <v>0</v>
      </c>
      <c r="BL204" s="23" t="s">
        <v>239</v>
      </c>
      <c r="BM204" s="23" t="s">
        <v>413</v>
      </c>
    </row>
    <row r="205" s="11" customFormat="1">
      <c r="B205" s="226"/>
      <c r="C205" s="227"/>
      <c r="D205" s="228" t="s">
        <v>170</v>
      </c>
      <c r="E205" s="229" t="s">
        <v>21</v>
      </c>
      <c r="F205" s="230" t="s">
        <v>414</v>
      </c>
      <c r="G205" s="227"/>
      <c r="H205" s="231">
        <v>359.11599999999999</v>
      </c>
      <c r="I205" s="232"/>
      <c r="J205" s="227"/>
      <c r="K205" s="227"/>
      <c r="L205" s="233"/>
      <c r="M205" s="234"/>
      <c r="N205" s="235"/>
      <c r="O205" s="235"/>
      <c r="P205" s="235"/>
      <c r="Q205" s="235"/>
      <c r="R205" s="235"/>
      <c r="S205" s="235"/>
      <c r="T205" s="236"/>
      <c r="AT205" s="237" t="s">
        <v>170</v>
      </c>
      <c r="AU205" s="237" t="s">
        <v>86</v>
      </c>
      <c r="AV205" s="11" t="s">
        <v>86</v>
      </c>
      <c r="AW205" s="11" t="s">
        <v>35</v>
      </c>
      <c r="AX205" s="11" t="s">
        <v>77</v>
      </c>
      <c r="AY205" s="237" t="s">
        <v>160</v>
      </c>
    </row>
    <row r="206" s="1" customFormat="1" ht="16.5" customHeight="1">
      <c r="B206" s="45"/>
      <c r="C206" s="249" t="s">
        <v>415</v>
      </c>
      <c r="D206" s="249" t="s">
        <v>366</v>
      </c>
      <c r="E206" s="250" t="s">
        <v>416</v>
      </c>
      <c r="F206" s="251" t="s">
        <v>417</v>
      </c>
      <c r="G206" s="252" t="s">
        <v>189</v>
      </c>
      <c r="H206" s="253">
        <v>100</v>
      </c>
      <c r="I206" s="254"/>
      <c r="J206" s="255">
        <f>ROUND(I206*H206,2)</f>
        <v>0</v>
      </c>
      <c r="K206" s="251" t="s">
        <v>21</v>
      </c>
      <c r="L206" s="256"/>
      <c r="M206" s="257" t="s">
        <v>21</v>
      </c>
      <c r="N206" s="258" t="s">
        <v>43</v>
      </c>
      <c r="O206" s="46"/>
      <c r="P206" s="223">
        <f>O206*H206</f>
        <v>0</v>
      </c>
      <c r="Q206" s="223">
        <v>0</v>
      </c>
      <c r="R206" s="223">
        <f>Q206*H206</f>
        <v>0</v>
      </c>
      <c r="S206" s="223">
        <v>0</v>
      </c>
      <c r="T206" s="224">
        <f>S206*H206</f>
        <v>0</v>
      </c>
      <c r="AR206" s="23" t="s">
        <v>316</v>
      </c>
      <c r="AT206" s="23" t="s">
        <v>366</v>
      </c>
      <c r="AU206" s="23" t="s">
        <v>86</v>
      </c>
      <c r="AY206" s="23" t="s">
        <v>160</v>
      </c>
      <c r="BE206" s="225">
        <f>IF(N206="základní",J206,0)</f>
        <v>0</v>
      </c>
      <c r="BF206" s="225">
        <f>IF(N206="snížená",J206,0)</f>
        <v>0</v>
      </c>
      <c r="BG206" s="225">
        <f>IF(N206="zákl. přenesená",J206,0)</f>
        <v>0</v>
      </c>
      <c r="BH206" s="225">
        <f>IF(N206="sníž. přenesená",J206,0)</f>
        <v>0</v>
      </c>
      <c r="BI206" s="225">
        <f>IF(N206="nulová",J206,0)</f>
        <v>0</v>
      </c>
      <c r="BJ206" s="23" t="s">
        <v>77</v>
      </c>
      <c r="BK206" s="225">
        <f>ROUND(I206*H206,2)</f>
        <v>0</v>
      </c>
      <c r="BL206" s="23" t="s">
        <v>239</v>
      </c>
      <c r="BM206" s="23" t="s">
        <v>418</v>
      </c>
    </row>
    <row r="207" s="1" customFormat="1" ht="16.5" customHeight="1">
      <c r="B207" s="45"/>
      <c r="C207" s="214" t="s">
        <v>419</v>
      </c>
      <c r="D207" s="214" t="s">
        <v>163</v>
      </c>
      <c r="E207" s="215" t="s">
        <v>420</v>
      </c>
      <c r="F207" s="216" t="s">
        <v>421</v>
      </c>
      <c r="G207" s="217" t="s">
        <v>189</v>
      </c>
      <c r="H207" s="218">
        <v>530.20000000000005</v>
      </c>
      <c r="I207" s="219"/>
      <c r="J207" s="220">
        <f>ROUND(I207*H207,2)</f>
        <v>0</v>
      </c>
      <c r="K207" s="216" t="s">
        <v>21</v>
      </c>
      <c r="L207" s="71"/>
      <c r="M207" s="221" t="s">
        <v>21</v>
      </c>
      <c r="N207" s="222" t="s">
        <v>43</v>
      </c>
      <c r="O207" s="46"/>
      <c r="P207" s="223">
        <f>O207*H207</f>
        <v>0</v>
      </c>
      <c r="Q207" s="223">
        <v>0</v>
      </c>
      <c r="R207" s="223">
        <f>Q207*H207</f>
        <v>0</v>
      </c>
      <c r="S207" s="223">
        <v>0</v>
      </c>
      <c r="T207" s="224">
        <f>S207*H207</f>
        <v>0</v>
      </c>
      <c r="AR207" s="23" t="s">
        <v>239</v>
      </c>
      <c r="AT207" s="23" t="s">
        <v>163</v>
      </c>
      <c r="AU207" s="23" t="s">
        <v>86</v>
      </c>
      <c r="AY207" s="23" t="s">
        <v>160</v>
      </c>
      <c r="BE207" s="225">
        <f>IF(N207="základní",J207,0)</f>
        <v>0</v>
      </c>
      <c r="BF207" s="225">
        <f>IF(N207="snížená",J207,0)</f>
        <v>0</v>
      </c>
      <c r="BG207" s="225">
        <f>IF(N207="zákl. přenesená",J207,0)</f>
        <v>0</v>
      </c>
      <c r="BH207" s="225">
        <f>IF(N207="sníž. přenesená",J207,0)</f>
        <v>0</v>
      </c>
      <c r="BI207" s="225">
        <f>IF(N207="nulová",J207,0)</f>
        <v>0</v>
      </c>
      <c r="BJ207" s="23" t="s">
        <v>77</v>
      </c>
      <c r="BK207" s="225">
        <f>ROUND(I207*H207,2)</f>
        <v>0</v>
      </c>
      <c r="BL207" s="23" t="s">
        <v>239</v>
      </c>
      <c r="BM207" s="23" t="s">
        <v>422</v>
      </c>
    </row>
    <row r="208" s="11" customFormat="1">
      <c r="B208" s="226"/>
      <c r="C208" s="227"/>
      <c r="D208" s="228" t="s">
        <v>170</v>
      </c>
      <c r="E208" s="229" t="s">
        <v>21</v>
      </c>
      <c r="F208" s="230" t="s">
        <v>423</v>
      </c>
      <c r="G208" s="227"/>
      <c r="H208" s="231">
        <v>201.59999999999999</v>
      </c>
      <c r="I208" s="232"/>
      <c r="J208" s="227"/>
      <c r="K208" s="227"/>
      <c r="L208" s="233"/>
      <c r="M208" s="234"/>
      <c r="N208" s="235"/>
      <c r="O208" s="235"/>
      <c r="P208" s="235"/>
      <c r="Q208" s="235"/>
      <c r="R208" s="235"/>
      <c r="S208" s="235"/>
      <c r="T208" s="236"/>
      <c r="AT208" s="237" t="s">
        <v>170</v>
      </c>
      <c r="AU208" s="237" t="s">
        <v>86</v>
      </c>
      <c r="AV208" s="11" t="s">
        <v>86</v>
      </c>
      <c r="AW208" s="11" t="s">
        <v>35</v>
      </c>
      <c r="AX208" s="11" t="s">
        <v>72</v>
      </c>
      <c r="AY208" s="237" t="s">
        <v>160</v>
      </c>
    </row>
    <row r="209" s="11" customFormat="1">
      <c r="B209" s="226"/>
      <c r="C209" s="227"/>
      <c r="D209" s="228" t="s">
        <v>170</v>
      </c>
      <c r="E209" s="229" t="s">
        <v>21</v>
      </c>
      <c r="F209" s="230" t="s">
        <v>424</v>
      </c>
      <c r="G209" s="227"/>
      <c r="H209" s="231">
        <v>328.60000000000002</v>
      </c>
      <c r="I209" s="232"/>
      <c r="J209" s="227"/>
      <c r="K209" s="227"/>
      <c r="L209" s="233"/>
      <c r="M209" s="234"/>
      <c r="N209" s="235"/>
      <c r="O209" s="235"/>
      <c r="P209" s="235"/>
      <c r="Q209" s="235"/>
      <c r="R209" s="235"/>
      <c r="S209" s="235"/>
      <c r="T209" s="236"/>
      <c r="AT209" s="237" t="s">
        <v>170</v>
      </c>
      <c r="AU209" s="237" t="s">
        <v>86</v>
      </c>
      <c r="AV209" s="11" t="s">
        <v>86</v>
      </c>
      <c r="AW209" s="11" t="s">
        <v>35</v>
      </c>
      <c r="AX209" s="11" t="s">
        <v>72</v>
      </c>
      <c r="AY209" s="237" t="s">
        <v>160</v>
      </c>
    </row>
    <row r="210" s="12" customFormat="1">
      <c r="B210" s="238"/>
      <c r="C210" s="239"/>
      <c r="D210" s="228" t="s">
        <v>170</v>
      </c>
      <c r="E210" s="240" t="s">
        <v>21</v>
      </c>
      <c r="F210" s="241" t="s">
        <v>185</v>
      </c>
      <c r="G210" s="239"/>
      <c r="H210" s="242">
        <v>530.20000000000005</v>
      </c>
      <c r="I210" s="243"/>
      <c r="J210" s="239"/>
      <c r="K210" s="239"/>
      <c r="L210" s="244"/>
      <c r="M210" s="245"/>
      <c r="N210" s="246"/>
      <c r="O210" s="246"/>
      <c r="P210" s="246"/>
      <c r="Q210" s="246"/>
      <c r="R210" s="246"/>
      <c r="S210" s="246"/>
      <c r="T210" s="247"/>
      <c r="AT210" s="248" t="s">
        <v>170</v>
      </c>
      <c r="AU210" s="248" t="s">
        <v>86</v>
      </c>
      <c r="AV210" s="12" t="s">
        <v>161</v>
      </c>
      <c r="AW210" s="12" t="s">
        <v>35</v>
      </c>
      <c r="AX210" s="12" t="s">
        <v>77</v>
      </c>
      <c r="AY210" s="248" t="s">
        <v>160</v>
      </c>
    </row>
    <row r="211" s="1" customFormat="1" ht="38.25" customHeight="1">
      <c r="B211" s="45"/>
      <c r="C211" s="214" t="s">
        <v>425</v>
      </c>
      <c r="D211" s="214" t="s">
        <v>163</v>
      </c>
      <c r="E211" s="215" t="s">
        <v>426</v>
      </c>
      <c r="F211" s="216" t="s">
        <v>427</v>
      </c>
      <c r="G211" s="217" t="s">
        <v>306</v>
      </c>
      <c r="H211" s="218">
        <v>3.5619999999999998</v>
      </c>
      <c r="I211" s="219"/>
      <c r="J211" s="220">
        <f>ROUND(I211*H211,2)</f>
        <v>0</v>
      </c>
      <c r="K211" s="216" t="s">
        <v>167</v>
      </c>
      <c r="L211" s="71"/>
      <c r="M211" s="221" t="s">
        <v>21</v>
      </c>
      <c r="N211" s="222" t="s">
        <v>43</v>
      </c>
      <c r="O211" s="46"/>
      <c r="P211" s="223">
        <f>O211*H211</f>
        <v>0</v>
      </c>
      <c r="Q211" s="223">
        <v>0</v>
      </c>
      <c r="R211" s="223">
        <f>Q211*H211</f>
        <v>0</v>
      </c>
      <c r="S211" s="223">
        <v>0</v>
      </c>
      <c r="T211" s="224">
        <f>S211*H211</f>
        <v>0</v>
      </c>
      <c r="AR211" s="23" t="s">
        <v>239</v>
      </c>
      <c r="AT211" s="23" t="s">
        <v>163</v>
      </c>
      <c r="AU211" s="23" t="s">
        <v>86</v>
      </c>
      <c r="AY211" s="23" t="s">
        <v>160</v>
      </c>
      <c r="BE211" s="225">
        <f>IF(N211="základní",J211,0)</f>
        <v>0</v>
      </c>
      <c r="BF211" s="225">
        <f>IF(N211="snížená",J211,0)</f>
        <v>0</v>
      </c>
      <c r="BG211" s="225">
        <f>IF(N211="zákl. přenesená",J211,0)</f>
        <v>0</v>
      </c>
      <c r="BH211" s="225">
        <f>IF(N211="sníž. přenesená",J211,0)</f>
        <v>0</v>
      </c>
      <c r="BI211" s="225">
        <f>IF(N211="nulová",J211,0)</f>
        <v>0</v>
      </c>
      <c r="BJ211" s="23" t="s">
        <v>77</v>
      </c>
      <c r="BK211" s="225">
        <f>ROUND(I211*H211,2)</f>
        <v>0</v>
      </c>
      <c r="BL211" s="23" t="s">
        <v>239</v>
      </c>
      <c r="BM211" s="23" t="s">
        <v>428</v>
      </c>
    </row>
    <row r="212" s="1" customFormat="1" ht="38.25" customHeight="1">
      <c r="B212" s="45"/>
      <c r="C212" s="214" t="s">
        <v>429</v>
      </c>
      <c r="D212" s="214" t="s">
        <v>163</v>
      </c>
      <c r="E212" s="215" t="s">
        <v>430</v>
      </c>
      <c r="F212" s="216" t="s">
        <v>431</v>
      </c>
      <c r="G212" s="217" t="s">
        <v>306</v>
      </c>
      <c r="H212" s="218">
        <v>3.5619999999999998</v>
      </c>
      <c r="I212" s="219"/>
      <c r="J212" s="220">
        <f>ROUND(I212*H212,2)</f>
        <v>0</v>
      </c>
      <c r="K212" s="216" t="s">
        <v>167</v>
      </c>
      <c r="L212" s="71"/>
      <c r="M212" s="221" t="s">
        <v>21</v>
      </c>
      <c r="N212" s="222" t="s">
        <v>43</v>
      </c>
      <c r="O212" s="46"/>
      <c r="P212" s="223">
        <f>O212*H212</f>
        <v>0</v>
      </c>
      <c r="Q212" s="223">
        <v>0</v>
      </c>
      <c r="R212" s="223">
        <f>Q212*H212</f>
        <v>0</v>
      </c>
      <c r="S212" s="223">
        <v>0</v>
      </c>
      <c r="T212" s="224">
        <f>S212*H212</f>
        <v>0</v>
      </c>
      <c r="AR212" s="23" t="s">
        <v>239</v>
      </c>
      <c r="AT212" s="23" t="s">
        <v>163</v>
      </c>
      <c r="AU212" s="23" t="s">
        <v>86</v>
      </c>
      <c r="AY212" s="23" t="s">
        <v>160</v>
      </c>
      <c r="BE212" s="225">
        <f>IF(N212="základní",J212,0)</f>
        <v>0</v>
      </c>
      <c r="BF212" s="225">
        <f>IF(N212="snížená",J212,0)</f>
        <v>0</v>
      </c>
      <c r="BG212" s="225">
        <f>IF(N212="zákl. přenesená",J212,0)</f>
        <v>0</v>
      </c>
      <c r="BH212" s="225">
        <f>IF(N212="sníž. přenesená",J212,0)</f>
        <v>0</v>
      </c>
      <c r="BI212" s="225">
        <f>IF(N212="nulová",J212,0)</f>
        <v>0</v>
      </c>
      <c r="BJ212" s="23" t="s">
        <v>77</v>
      </c>
      <c r="BK212" s="225">
        <f>ROUND(I212*H212,2)</f>
        <v>0</v>
      </c>
      <c r="BL212" s="23" t="s">
        <v>239</v>
      </c>
      <c r="BM212" s="23" t="s">
        <v>432</v>
      </c>
    </row>
    <row r="213" s="10" customFormat="1" ht="29.88" customHeight="1">
      <c r="B213" s="198"/>
      <c r="C213" s="199"/>
      <c r="D213" s="200" t="s">
        <v>71</v>
      </c>
      <c r="E213" s="212" t="s">
        <v>433</v>
      </c>
      <c r="F213" s="212" t="s">
        <v>434</v>
      </c>
      <c r="G213" s="199"/>
      <c r="H213" s="199"/>
      <c r="I213" s="202"/>
      <c r="J213" s="213">
        <f>BK213</f>
        <v>0</v>
      </c>
      <c r="K213" s="199"/>
      <c r="L213" s="204"/>
      <c r="M213" s="205"/>
      <c r="N213" s="206"/>
      <c r="O213" s="206"/>
      <c r="P213" s="207">
        <f>SUM(P214:P298)</f>
        <v>0</v>
      </c>
      <c r="Q213" s="206"/>
      <c r="R213" s="207">
        <f>SUM(R214:R298)</f>
        <v>18.335777390000001</v>
      </c>
      <c r="S213" s="206"/>
      <c r="T213" s="208">
        <f>SUM(T214:T298)</f>
        <v>5.2842924000000009</v>
      </c>
      <c r="AR213" s="209" t="s">
        <v>86</v>
      </c>
      <c r="AT213" s="210" t="s">
        <v>71</v>
      </c>
      <c r="AU213" s="210" t="s">
        <v>77</v>
      </c>
      <c r="AY213" s="209" t="s">
        <v>160</v>
      </c>
      <c r="BK213" s="211">
        <f>SUM(BK214:BK298)</f>
        <v>0</v>
      </c>
    </row>
    <row r="214" s="1" customFormat="1" ht="38.25" customHeight="1">
      <c r="B214" s="45"/>
      <c r="C214" s="214" t="s">
        <v>435</v>
      </c>
      <c r="D214" s="214" t="s">
        <v>163</v>
      </c>
      <c r="E214" s="215" t="s">
        <v>436</v>
      </c>
      <c r="F214" s="216" t="s">
        <v>437</v>
      </c>
      <c r="G214" s="217" t="s">
        <v>196</v>
      </c>
      <c r="H214" s="218">
        <v>22.370999999999999</v>
      </c>
      <c r="I214" s="219"/>
      <c r="J214" s="220">
        <f>ROUND(I214*H214,2)</f>
        <v>0</v>
      </c>
      <c r="K214" s="216" t="s">
        <v>167</v>
      </c>
      <c r="L214" s="71"/>
      <c r="M214" s="221" t="s">
        <v>21</v>
      </c>
      <c r="N214" s="222" t="s">
        <v>43</v>
      </c>
      <c r="O214" s="46"/>
      <c r="P214" s="223">
        <f>O214*H214</f>
        <v>0</v>
      </c>
      <c r="Q214" s="223">
        <v>0.00189</v>
      </c>
      <c r="R214" s="223">
        <f>Q214*H214</f>
        <v>0.042281189999999996</v>
      </c>
      <c r="S214" s="223">
        <v>0</v>
      </c>
      <c r="T214" s="224">
        <f>S214*H214</f>
        <v>0</v>
      </c>
      <c r="AR214" s="23" t="s">
        <v>239</v>
      </c>
      <c r="AT214" s="23" t="s">
        <v>163</v>
      </c>
      <c r="AU214" s="23" t="s">
        <v>86</v>
      </c>
      <c r="AY214" s="23" t="s">
        <v>160</v>
      </c>
      <c r="BE214" s="225">
        <f>IF(N214="základní",J214,0)</f>
        <v>0</v>
      </c>
      <c r="BF214" s="225">
        <f>IF(N214="snížená",J214,0)</f>
        <v>0</v>
      </c>
      <c r="BG214" s="225">
        <f>IF(N214="zákl. přenesená",J214,0)</f>
        <v>0</v>
      </c>
      <c r="BH214" s="225">
        <f>IF(N214="sníž. přenesená",J214,0)</f>
        <v>0</v>
      </c>
      <c r="BI214" s="225">
        <f>IF(N214="nulová",J214,0)</f>
        <v>0</v>
      </c>
      <c r="BJ214" s="23" t="s">
        <v>77</v>
      </c>
      <c r="BK214" s="225">
        <f>ROUND(I214*H214,2)</f>
        <v>0</v>
      </c>
      <c r="BL214" s="23" t="s">
        <v>239</v>
      </c>
      <c r="BM214" s="23" t="s">
        <v>438</v>
      </c>
    </row>
    <row r="215" s="11" customFormat="1">
      <c r="B215" s="226"/>
      <c r="C215" s="227"/>
      <c r="D215" s="228" t="s">
        <v>170</v>
      </c>
      <c r="E215" s="229" t="s">
        <v>21</v>
      </c>
      <c r="F215" s="230" t="s">
        <v>439</v>
      </c>
      <c r="G215" s="227"/>
      <c r="H215" s="231">
        <v>22.370999999999999</v>
      </c>
      <c r="I215" s="232"/>
      <c r="J215" s="227"/>
      <c r="K215" s="227"/>
      <c r="L215" s="233"/>
      <c r="M215" s="234"/>
      <c r="N215" s="235"/>
      <c r="O215" s="235"/>
      <c r="P215" s="235"/>
      <c r="Q215" s="235"/>
      <c r="R215" s="235"/>
      <c r="S215" s="235"/>
      <c r="T215" s="236"/>
      <c r="AT215" s="237" t="s">
        <v>170</v>
      </c>
      <c r="AU215" s="237" t="s">
        <v>86</v>
      </c>
      <c r="AV215" s="11" t="s">
        <v>86</v>
      </c>
      <c r="AW215" s="11" t="s">
        <v>35</v>
      </c>
      <c r="AX215" s="11" t="s">
        <v>77</v>
      </c>
      <c r="AY215" s="237" t="s">
        <v>160</v>
      </c>
    </row>
    <row r="216" s="1" customFormat="1" ht="38.25" customHeight="1">
      <c r="B216" s="45"/>
      <c r="C216" s="214" t="s">
        <v>440</v>
      </c>
      <c r="D216" s="214" t="s">
        <v>163</v>
      </c>
      <c r="E216" s="215" t="s">
        <v>441</v>
      </c>
      <c r="F216" s="216" t="s">
        <v>442</v>
      </c>
      <c r="G216" s="217" t="s">
        <v>174</v>
      </c>
      <c r="H216" s="218">
        <v>10</v>
      </c>
      <c r="I216" s="219"/>
      <c r="J216" s="220">
        <f>ROUND(I216*H216,2)</f>
        <v>0</v>
      </c>
      <c r="K216" s="216" t="s">
        <v>21</v>
      </c>
      <c r="L216" s="71"/>
      <c r="M216" s="221" t="s">
        <v>21</v>
      </c>
      <c r="N216" s="222" t="s">
        <v>43</v>
      </c>
      <c r="O216" s="46"/>
      <c r="P216" s="223">
        <f>O216*H216</f>
        <v>0</v>
      </c>
      <c r="Q216" s="223">
        <v>0</v>
      </c>
      <c r="R216" s="223">
        <f>Q216*H216</f>
        <v>0</v>
      </c>
      <c r="S216" s="223">
        <v>0</v>
      </c>
      <c r="T216" s="224">
        <f>S216*H216</f>
        <v>0</v>
      </c>
      <c r="AR216" s="23" t="s">
        <v>168</v>
      </c>
      <c r="AT216" s="23" t="s">
        <v>163</v>
      </c>
      <c r="AU216" s="23" t="s">
        <v>86</v>
      </c>
      <c r="AY216" s="23" t="s">
        <v>160</v>
      </c>
      <c r="BE216" s="225">
        <f>IF(N216="základní",J216,0)</f>
        <v>0</v>
      </c>
      <c r="BF216" s="225">
        <f>IF(N216="snížená",J216,0)</f>
        <v>0</v>
      </c>
      <c r="BG216" s="225">
        <f>IF(N216="zákl. přenesená",J216,0)</f>
        <v>0</v>
      </c>
      <c r="BH216" s="225">
        <f>IF(N216="sníž. přenesená",J216,0)</f>
        <v>0</v>
      </c>
      <c r="BI216" s="225">
        <f>IF(N216="nulová",J216,0)</f>
        <v>0</v>
      </c>
      <c r="BJ216" s="23" t="s">
        <v>77</v>
      </c>
      <c r="BK216" s="225">
        <f>ROUND(I216*H216,2)</f>
        <v>0</v>
      </c>
      <c r="BL216" s="23" t="s">
        <v>168</v>
      </c>
      <c r="BM216" s="23" t="s">
        <v>443</v>
      </c>
    </row>
    <row r="217" s="1" customFormat="1" ht="38.25" customHeight="1">
      <c r="B217" s="45"/>
      <c r="C217" s="214" t="s">
        <v>444</v>
      </c>
      <c r="D217" s="214" t="s">
        <v>163</v>
      </c>
      <c r="E217" s="215" t="s">
        <v>445</v>
      </c>
      <c r="F217" s="216" t="s">
        <v>446</v>
      </c>
      <c r="G217" s="217" t="s">
        <v>189</v>
      </c>
      <c r="H217" s="218">
        <v>21.600000000000001</v>
      </c>
      <c r="I217" s="219"/>
      <c r="J217" s="220">
        <f>ROUND(I217*H217,2)</f>
        <v>0</v>
      </c>
      <c r="K217" s="216" t="s">
        <v>167</v>
      </c>
      <c r="L217" s="71"/>
      <c r="M217" s="221" t="s">
        <v>21</v>
      </c>
      <c r="N217" s="222" t="s">
        <v>43</v>
      </c>
      <c r="O217" s="46"/>
      <c r="P217" s="223">
        <f>O217*H217</f>
        <v>0</v>
      </c>
      <c r="Q217" s="223">
        <v>0</v>
      </c>
      <c r="R217" s="223">
        <f>Q217*H217</f>
        <v>0</v>
      </c>
      <c r="S217" s="223">
        <v>0.012319999999999999</v>
      </c>
      <c r="T217" s="224">
        <f>S217*H217</f>
        <v>0.26611200000000002</v>
      </c>
      <c r="AR217" s="23" t="s">
        <v>239</v>
      </c>
      <c r="AT217" s="23" t="s">
        <v>163</v>
      </c>
      <c r="AU217" s="23" t="s">
        <v>86</v>
      </c>
      <c r="AY217" s="23" t="s">
        <v>160</v>
      </c>
      <c r="BE217" s="225">
        <f>IF(N217="základní",J217,0)</f>
        <v>0</v>
      </c>
      <c r="BF217" s="225">
        <f>IF(N217="snížená",J217,0)</f>
        <v>0</v>
      </c>
      <c r="BG217" s="225">
        <f>IF(N217="zákl. přenesená",J217,0)</f>
        <v>0</v>
      </c>
      <c r="BH217" s="225">
        <f>IF(N217="sníž. přenesená",J217,0)</f>
        <v>0</v>
      </c>
      <c r="BI217" s="225">
        <f>IF(N217="nulová",J217,0)</f>
        <v>0</v>
      </c>
      <c r="BJ217" s="23" t="s">
        <v>77</v>
      </c>
      <c r="BK217" s="225">
        <f>ROUND(I217*H217,2)</f>
        <v>0</v>
      </c>
      <c r="BL217" s="23" t="s">
        <v>239</v>
      </c>
      <c r="BM217" s="23" t="s">
        <v>447</v>
      </c>
    </row>
    <row r="218" s="11" customFormat="1">
      <c r="B218" s="226"/>
      <c r="C218" s="227"/>
      <c r="D218" s="228" t="s">
        <v>170</v>
      </c>
      <c r="E218" s="229" t="s">
        <v>21</v>
      </c>
      <c r="F218" s="230" t="s">
        <v>448</v>
      </c>
      <c r="G218" s="227"/>
      <c r="H218" s="231">
        <v>6.5999999999999996</v>
      </c>
      <c r="I218" s="232"/>
      <c r="J218" s="227"/>
      <c r="K218" s="227"/>
      <c r="L218" s="233"/>
      <c r="M218" s="234"/>
      <c r="N218" s="235"/>
      <c r="O218" s="235"/>
      <c r="P218" s="235"/>
      <c r="Q218" s="235"/>
      <c r="R218" s="235"/>
      <c r="S218" s="235"/>
      <c r="T218" s="236"/>
      <c r="AT218" s="237" t="s">
        <v>170</v>
      </c>
      <c r="AU218" s="237" t="s">
        <v>86</v>
      </c>
      <c r="AV218" s="11" t="s">
        <v>86</v>
      </c>
      <c r="AW218" s="11" t="s">
        <v>35</v>
      </c>
      <c r="AX218" s="11" t="s">
        <v>72</v>
      </c>
      <c r="AY218" s="237" t="s">
        <v>160</v>
      </c>
    </row>
    <row r="219" s="11" customFormat="1">
      <c r="B219" s="226"/>
      <c r="C219" s="227"/>
      <c r="D219" s="228" t="s">
        <v>170</v>
      </c>
      <c r="E219" s="229" t="s">
        <v>21</v>
      </c>
      <c r="F219" s="230" t="s">
        <v>449</v>
      </c>
      <c r="G219" s="227"/>
      <c r="H219" s="231">
        <v>15</v>
      </c>
      <c r="I219" s="232"/>
      <c r="J219" s="227"/>
      <c r="K219" s="227"/>
      <c r="L219" s="233"/>
      <c r="M219" s="234"/>
      <c r="N219" s="235"/>
      <c r="O219" s="235"/>
      <c r="P219" s="235"/>
      <c r="Q219" s="235"/>
      <c r="R219" s="235"/>
      <c r="S219" s="235"/>
      <c r="T219" s="236"/>
      <c r="AT219" s="237" t="s">
        <v>170</v>
      </c>
      <c r="AU219" s="237" t="s">
        <v>86</v>
      </c>
      <c r="AV219" s="11" t="s">
        <v>86</v>
      </c>
      <c r="AW219" s="11" t="s">
        <v>35</v>
      </c>
      <c r="AX219" s="11" t="s">
        <v>72</v>
      </c>
      <c r="AY219" s="237" t="s">
        <v>160</v>
      </c>
    </row>
    <row r="220" s="12" customFormat="1">
      <c r="B220" s="238"/>
      <c r="C220" s="239"/>
      <c r="D220" s="228" t="s">
        <v>170</v>
      </c>
      <c r="E220" s="240" t="s">
        <v>21</v>
      </c>
      <c r="F220" s="241" t="s">
        <v>185</v>
      </c>
      <c r="G220" s="239"/>
      <c r="H220" s="242">
        <v>21.600000000000001</v>
      </c>
      <c r="I220" s="243"/>
      <c r="J220" s="239"/>
      <c r="K220" s="239"/>
      <c r="L220" s="244"/>
      <c r="M220" s="245"/>
      <c r="N220" s="246"/>
      <c r="O220" s="246"/>
      <c r="P220" s="246"/>
      <c r="Q220" s="246"/>
      <c r="R220" s="246"/>
      <c r="S220" s="246"/>
      <c r="T220" s="247"/>
      <c r="AT220" s="248" t="s">
        <v>170</v>
      </c>
      <c r="AU220" s="248" t="s">
        <v>86</v>
      </c>
      <c r="AV220" s="12" t="s">
        <v>161</v>
      </c>
      <c r="AW220" s="12" t="s">
        <v>35</v>
      </c>
      <c r="AX220" s="12" t="s">
        <v>77</v>
      </c>
      <c r="AY220" s="248" t="s">
        <v>160</v>
      </c>
    </row>
    <row r="221" s="1" customFormat="1" ht="38.25" customHeight="1">
      <c r="B221" s="45"/>
      <c r="C221" s="214" t="s">
        <v>450</v>
      </c>
      <c r="D221" s="214" t="s">
        <v>163</v>
      </c>
      <c r="E221" s="215" t="s">
        <v>451</v>
      </c>
      <c r="F221" s="216" t="s">
        <v>452</v>
      </c>
      <c r="G221" s="217" t="s">
        <v>189</v>
      </c>
      <c r="H221" s="218">
        <v>168.09999999999999</v>
      </c>
      <c r="I221" s="219"/>
      <c r="J221" s="220">
        <f>ROUND(I221*H221,2)</f>
        <v>0</v>
      </c>
      <c r="K221" s="216" t="s">
        <v>167</v>
      </c>
      <c r="L221" s="71"/>
      <c r="M221" s="221" t="s">
        <v>21</v>
      </c>
      <c r="N221" s="222" t="s">
        <v>43</v>
      </c>
      <c r="O221" s="46"/>
      <c r="P221" s="223">
        <f>O221*H221</f>
        <v>0</v>
      </c>
      <c r="Q221" s="223">
        <v>8.0000000000000007E-05</v>
      </c>
      <c r="R221" s="223">
        <f>Q221*H221</f>
        <v>0.013448</v>
      </c>
      <c r="S221" s="223">
        <v>0</v>
      </c>
      <c r="T221" s="224">
        <f>S221*H221</f>
        <v>0</v>
      </c>
      <c r="AR221" s="23" t="s">
        <v>239</v>
      </c>
      <c r="AT221" s="23" t="s">
        <v>163</v>
      </c>
      <c r="AU221" s="23" t="s">
        <v>86</v>
      </c>
      <c r="AY221" s="23" t="s">
        <v>160</v>
      </c>
      <c r="BE221" s="225">
        <f>IF(N221="základní",J221,0)</f>
        <v>0</v>
      </c>
      <c r="BF221" s="225">
        <f>IF(N221="snížená",J221,0)</f>
        <v>0</v>
      </c>
      <c r="BG221" s="225">
        <f>IF(N221="zákl. přenesená",J221,0)</f>
        <v>0</v>
      </c>
      <c r="BH221" s="225">
        <f>IF(N221="sníž. přenesená",J221,0)</f>
        <v>0</v>
      </c>
      <c r="BI221" s="225">
        <f>IF(N221="nulová",J221,0)</f>
        <v>0</v>
      </c>
      <c r="BJ221" s="23" t="s">
        <v>77</v>
      </c>
      <c r="BK221" s="225">
        <f>ROUND(I221*H221,2)</f>
        <v>0</v>
      </c>
      <c r="BL221" s="23" t="s">
        <v>239</v>
      </c>
      <c r="BM221" s="23" t="s">
        <v>453</v>
      </c>
    </row>
    <row r="222" s="11" customFormat="1">
      <c r="B222" s="226"/>
      <c r="C222" s="227"/>
      <c r="D222" s="228" t="s">
        <v>170</v>
      </c>
      <c r="E222" s="229" t="s">
        <v>21</v>
      </c>
      <c r="F222" s="230" t="s">
        <v>454</v>
      </c>
      <c r="G222" s="227"/>
      <c r="H222" s="231">
        <v>30.600000000000001</v>
      </c>
      <c r="I222" s="232"/>
      <c r="J222" s="227"/>
      <c r="K222" s="227"/>
      <c r="L222" s="233"/>
      <c r="M222" s="234"/>
      <c r="N222" s="235"/>
      <c r="O222" s="235"/>
      <c r="P222" s="235"/>
      <c r="Q222" s="235"/>
      <c r="R222" s="235"/>
      <c r="S222" s="235"/>
      <c r="T222" s="236"/>
      <c r="AT222" s="237" t="s">
        <v>170</v>
      </c>
      <c r="AU222" s="237" t="s">
        <v>86</v>
      </c>
      <c r="AV222" s="11" t="s">
        <v>86</v>
      </c>
      <c r="AW222" s="11" t="s">
        <v>35</v>
      </c>
      <c r="AX222" s="11" t="s">
        <v>72</v>
      </c>
      <c r="AY222" s="237" t="s">
        <v>160</v>
      </c>
    </row>
    <row r="223" s="11" customFormat="1">
      <c r="B223" s="226"/>
      <c r="C223" s="227"/>
      <c r="D223" s="228" t="s">
        <v>170</v>
      </c>
      <c r="E223" s="229" t="s">
        <v>21</v>
      </c>
      <c r="F223" s="230" t="s">
        <v>455</v>
      </c>
      <c r="G223" s="227"/>
      <c r="H223" s="231">
        <v>21</v>
      </c>
      <c r="I223" s="232"/>
      <c r="J223" s="227"/>
      <c r="K223" s="227"/>
      <c r="L223" s="233"/>
      <c r="M223" s="234"/>
      <c r="N223" s="235"/>
      <c r="O223" s="235"/>
      <c r="P223" s="235"/>
      <c r="Q223" s="235"/>
      <c r="R223" s="235"/>
      <c r="S223" s="235"/>
      <c r="T223" s="236"/>
      <c r="AT223" s="237" t="s">
        <v>170</v>
      </c>
      <c r="AU223" s="237" t="s">
        <v>86</v>
      </c>
      <c r="AV223" s="11" t="s">
        <v>86</v>
      </c>
      <c r="AW223" s="11" t="s">
        <v>35</v>
      </c>
      <c r="AX223" s="11" t="s">
        <v>72</v>
      </c>
      <c r="AY223" s="237" t="s">
        <v>160</v>
      </c>
    </row>
    <row r="224" s="11" customFormat="1">
      <c r="B224" s="226"/>
      <c r="C224" s="227"/>
      <c r="D224" s="228" t="s">
        <v>170</v>
      </c>
      <c r="E224" s="229" t="s">
        <v>21</v>
      </c>
      <c r="F224" s="230" t="s">
        <v>456</v>
      </c>
      <c r="G224" s="227"/>
      <c r="H224" s="231">
        <v>48</v>
      </c>
      <c r="I224" s="232"/>
      <c r="J224" s="227"/>
      <c r="K224" s="227"/>
      <c r="L224" s="233"/>
      <c r="M224" s="234"/>
      <c r="N224" s="235"/>
      <c r="O224" s="235"/>
      <c r="P224" s="235"/>
      <c r="Q224" s="235"/>
      <c r="R224" s="235"/>
      <c r="S224" s="235"/>
      <c r="T224" s="236"/>
      <c r="AT224" s="237" t="s">
        <v>170</v>
      </c>
      <c r="AU224" s="237" t="s">
        <v>86</v>
      </c>
      <c r="AV224" s="11" t="s">
        <v>86</v>
      </c>
      <c r="AW224" s="11" t="s">
        <v>35</v>
      </c>
      <c r="AX224" s="11" t="s">
        <v>72</v>
      </c>
      <c r="AY224" s="237" t="s">
        <v>160</v>
      </c>
    </row>
    <row r="225" s="11" customFormat="1">
      <c r="B225" s="226"/>
      <c r="C225" s="227"/>
      <c r="D225" s="228" t="s">
        <v>170</v>
      </c>
      <c r="E225" s="229" t="s">
        <v>21</v>
      </c>
      <c r="F225" s="230" t="s">
        <v>448</v>
      </c>
      <c r="G225" s="227"/>
      <c r="H225" s="231">
        <v>6.5999999999999996</v>
      </c>
      <c r="I225" s="232"/>
      <c r="J225" s="227"/>
      <c r="K225" s="227"/>
      <c r="L225" s="233"/>
      <c r="M225" s="234"/>
      <c r="N225" s="235"/>
      <c r="O225" s="235"/>
      <c r="P225" s="235"/>
      <c r="Q225" s="235"/>
      <c r="R225" s="235"/>
      <c r="S225" s="235"/>
      <c r="T225" s="236"/>
      <c r="AT225" s="237" t="s">
        <v>170</v>
      </c>
      <c r="AU225" s="237" t="s">
        <v>86</v>
      </c>
      <c r="AV225" s="11" t="s">
        <v>86</v>
      </c>
      <c r="AW225" s="11" t="s">
        <v>35</v>
      </c>
      <c r="AX225" s="11" t="s">
        <v>72</v>
      </c>
      <c r="AY225" s="237" t="s">
        <v>160</v>
      </c>
    </row>
    <row r="226" s="11" customFormat="1">
      <c r="B226" s="226"/>
      <c r="C226" s="227"/>
      <c r="D226" s="228" t="s">
        <v>170</v>
      </c>
      <c r="E226" s="229" t="s">
        <v>21</v>
      </c>
      <c r="F226" s="230" t="s">
        <v>449</v>
      </c>
      <c r="G226" s="227"/>
      <c r="H226" s="231">
        <v>15</v>
      </c>
      <c r="I226" s="232"/>
      <c r="J226" s="227"/>
      <c r="K226" s="227"/>
      <c r="L226" s="233"/>
      <c r="M226" s="234"/>
      <c r="N226" s="235"/>
      <c r="O226" s="235"/>
      <c r="P226" s="235"/>
      <c r="Q226" s="235"/>
      <c r="R226" s="235"/>
      <c r="S226" s="235"/>
      <c r="T226" s="236"/>
      <c r="AT226" s="237" t="s">
        <v>170</v>
      </c>
      <c r="AU226" s="237" t="s">
        <v>86</v>
      </c>
      <c r="AV226" s="11" t="s">
        <v>86</v>
      </c>
      <c r="AW226" s="11" t="s">
        <v>35</v>
      </c>
      <c r="AX226" s="11" t="s">
        <v>72</v>
      </c>
      <c r="AY226" s="237" t="s">
        <v>160</v>
      </c>
    </row>
    <row r="227" s="11" customFormat="1">
      <c r="B227" s="226"/>
      <c r="C227" s="227"/>
      <c r="D227" s="228" t="s">
        <v>170</v>
      </c>
      <c r="E227" s="229" t="s">
        <v>21</v>
      </c>
      <c r="F227" s="230" t="s">
        <v>457</v>
      </c>
      <c r="G227" s="227"/>
      <c r="H227" s="231">
        <v>13.199999999999999</v>
      </c>
      <c r="I227" s="232"/>
      <c r="J227" s="227"/>
      <c r="K227" s="227"/>
      <c r="L227" s="233"/>
      <c r="M227" s="234"/>
      <c r="N227" s="235"/>
      <c r="O227" s="235"/>
      <c r="P227" s="235"/>
      <c r="Q227" s="235"/>
      <c r="R227" s="235"/>
      <c r="S227" s="235"/>
      <c r="T227" s="236"/>
      <c r="AT227" s="237" t="s">
        <v>170</v>
      </c>
      <c r="AU227" s="237" t="s">
        <v>86</v>
      </c>
      <c r="AV227" s="11" t="s">
        <v>86</v>
      </c>
      <c r="AW227" s="11" t="s">
        <v>35</v>
      </c>
      <c r="AX227" s="11" t="s">
        <v>72</v>
      </c>
      <c r="AY227" s="237" t="s">
        <v>160</v>
      </c>
    </row>
    <row r="228" s="11" customFormat="1">
      <c r="B228" s="226"/>
      <c r="C228" s="227"/>
      <c r="D228" s="228" t="s">
        <v>170</v>
      </c>
      <c r="E228" s="229" t="s">
        <v>21</v>
      </c>
      <c r="F228" s="230" t="s">
        <v>458</v>
      </c>
      <c r="G228" s="227"/>
      <c r="H228" s="231">
        <v>28</v>
      </c>
      <c r="I228" s="232"/>
      <c r="J228" s="227"/>
      <c r="K228" s="227"/>
      <c r="L228" s="233"/>
      <c r="M228" s="234"/>
      <c r="N228" s="235"/>
      <c r="O228" s="235"/>
      <c r="P228" s="235"/>
      <c r="Q228" s="235"/>
      <c r="R228" s="235"/>
      <c r="S228" s="235"/>
      <c r="T228" s="236"/>
      <c r="AT228" s="237" t="s">
        <v>170</v>
      </c>
      <c r="AU228" s="237" t="s">
        <v>86</v>
      </c>
      <c r="AV228" s="11" t="s">
        <v>86</v>
      </c>
      <c r="AW228" s="11" t="s">
        <v>35</v>
      </c>
      <c r="AX228" s="11" t="s">
        <v>72</v>
      </c>
      <c r="AY228" s="237" t="s">
        <v>160</v>
      </c>
    </row>
    <row r="229" s="11" customFormat="1">
      <c r="B229" s="226"/>
      <c r="C229" s="227"/>
      <c r="D229" s="228" t="s">
        <v>170</v>
      </c>
      <c r="E229" s="229" t="s">
        <v>21</v>
      </c>
      <c r="F229" s="230" t="s">
        <v>459</v>
      </c>
      <c r="G229" s="227"/>
      <c r="H229" s="231">
        <v>5.7000000000000002</v>
      </c>
      <c r="I229" s="232"/>
      <c r="J229" s="227"/>
      <c r="K229" s="227"/>
      <c r="L229" s="233"/>
      <c r="M229" s="234"/>
      <c r="N229" s="235"/>
      <c r="O229" s="235"/>
      <c r="P229" s="235"/>
      <c r="Q229" s="235"/>
      <c r="R229" s="235"/>
      <c r="S229" s="235"/>
      <c r="T229" s="236"/>
      <c r="AT229" s="237" t="s">
        <v>170</v>
      </c>
      <c r="AU229" s="237" t="s">
        <v>86</v>
      </c>
      <c r="AV229" s="11" t="s">
        <v>86</v>
      </c>
      <c r="AW229" s="11" t="s">
        <v>35</v>
      </c>
      <c r="AX229" s="11" t="s">
        <v>72</v>
      </c>
      <c r="AY229" s="237" t="s">
        <v>160</v>
      </c>
    </row>
    <row r="230" s="12" customFormat="1">
      <c r="B230" s="238"/>
      <c r="C230" s="239"/>
      <c r="D230" s="228" t="s">
        <v>170</v>
      </c>
      <c r="E230" s="240" t="s">
        <v>21</v>
      </c>
      <c r="F230" s="241" t="s">
        <v>185</v>
      </c>
      <c r="G230" s="239"/>
      <c r="H230" s="242">
        <v>168.09999999999999</v>
      </c>
      <c r="I230" s="243"/>
      <c r="J230" s="239"/>
      <c r="K230" s="239"/>
      <c r="L230" s="244"/>
      <c r="M230" s="245"/>
      <c r="N230" s="246"/>
      <c r="O230" s="246"/>
      <c r="P230" s="246"/>
      <c r="Q230" s="246"/>
      <c r="R230" s="246"/>
      <c r="S230" s="246"/>
      <c r="T230" s="247"/>
      <c r="AT230" s="248" t="s">
        <v>170</v>
      </c>
      <c r="AU230" s="248" t="s">
        <v>86</v>
      </c>
      <c r="AV230" s="12" t="s">
        <v>161</v>
      </c>
      <c r="AW230" s="12" t="s">
        <v>35</v>
      </c>
      <c r="AX230" s="12" t="s">
        <v>77</v>
      </c>
      <c r="AY230" s="248" t="s">
        <v>160</v>
      </c>
    </row>
    <row r="231" s="1" customFormat="1" ht="38.25" customHeight="1">
      <c r="B231" s="45"/>
      <c r="C231" s="214" t="s">
        <v>460</v>
      </c>
      <c r="D231" s="214" t="s">
        <v>163</v>
      </c>
      <c r="E231" s="215" t="s">
        <v>461</v>
      </c>
      <c r="F231" s="216" t="s">
        <v>462</v>
      </c>
      <c r="G231" s="217" t="s">
        <v>189</v>
      </c>
      <c r="H231" s="218">
        <v>26.600000000000001</v>
      </c>
      <c r="I231" s="219"/>
      <c r="J231" s="220">
        <f>ROUND(I231*H231,2)</f>
        <v>0</v>
      </c>
      <c r="K231" s="216" t="s">
        <v>167</v>
      </c>
      <c r="L231" s="71"/>
      <c r="M231" s="221" t="s">
        <v>21</v>
      </c>
      <c r="N231" s="222" t="s">
        <v>43</v>
      </c>
      <c r="O231" s="46"/>
      <c r="P231" s="223">
        <f>O231*H231</f>
        <v>0</v>
      </c>
      <c r="Q231" s="223">
        <v>9.0000000000000006E-05</v>
      </c>
      <c r="R231" s="223">
        <f>Q231*H231</f>
        <v>0.0023940000000000003</v>
      </c>
      <c r="S231" s="223">
        <v>0</v>
      </c>
      <c r="T231" s="224">
        <f>S231*H231</f>
        <v>0</v>
      </c>
      <c r="AR231" s="23" t="s">
        <v>239</v>
      </c>
      <c r="AT231" s="23" t="s">
        <v>163</v>
      </c>
      <c r="AU231" s="23" t="s">
        <v>86</v>
      </c>
      <c r="AY231" s="23" t="s">
        <v>160</v>
      </c>
      <c r="BE231" s="225">
        <f>IF(N231="základní",J231,0)</f>
        <v>0</v>
      </c>
      <c r="BF231" s="225">
        <f>IF(N231="snížená",J231,0)</f>
        <v>0</v>
      </c>
      <c r="BG231" s="225">
        <f>IF(N231="zákl. přenesená",J231,0)</f>
        <v>0</v>
      </c>
      <c r="BH231" s="225">
        <f>IF(N231="sníž. přenesená",J231,0)</f>
        <v>0</v>
      </c>
      <c r="BI231" s="225">
        <f>IF(N231="nulová",J231,0)</f>
        <v>0</v>
      </c>
      <c r="BJ231" s="23" t="s">
        <v>77</v>
      </c>
      <c r="BK231" s="225">
        <f>ROUND(I231*H231,2)</f>
        <v>0</v>
      </c>
      <c r="BL231" s="23" t="s">
        <v>239</v>
      </c>
      <c r="BM231" s="23" t="s">
        <v>463</v>
      </c>
    </row>
    <row r="232" s="11" customFormat="1">
      <c r="B232" s="226"/>
      <c r="C232" s="227"/>
      <c r="D232" s="228" t="s">
        <v>170</v>
      </c>
      <c r="E232" s="229" t="s">
        <v>21</v>
      </c>
      <c r="F232" s="230" t="s">
        <v>464</v>
      </c>
      <c r="G232" s="227"/>
      <c r="H232" s="231">
        <v>8</v>
      </c>
      <c r="I232" s="232"/>
      <c r="J232" s="227"/>
      <c r="K232" s="227"/>
      <c r="L232" s="233"/>
      <c r="M232" s="234"/>
      <c r="N232" s="235"/>
      <c r="O232" s="235"/>
      <c r="P232" s="235"/>
      <c r="Q232" s="235"/>
      <c r="R232" s="235"/>
      <c r="S232" s="235"/>
      <c r="T232" s="236"/>
      <c r="AT232" s="237" t="s">
        <v>170</v>
      </c>
      <c r="AU232" s="237" t="s">
        <v>86</v>
      </c>
      <c r="AV232" s="11" t="s">
        <v>86</v>
      </c>
      <c r="AW232" s="11" t="s">
        <v>35</v>
      </c>
      <c r="AX232" s="11" t="s">
        <v>72</v>
      </c>
      <c r="AY232" s="237" t="s">
        <v>160</v>
      </c>
    </row>
    <row r="233" s="11" customFormat="1">
      <c r="B233" s="226"/>
      <c r="C233" s="227"/>
      <c r="D233" s="228" t="s">
        <v>170</v>
      </c>
      <c r="E233" s="229" t="s">
        <v>21</v>
      </c>
      <c r="F233" s="230" t="s">
        <v>465</v>
      </c>
      <c r="G233" s="227"/>
      <c r="H233" s="231">
        <v>17.600000000000001</v>
      </c>
      <c r="I233" s="232"/>
      <c r="J233" s="227"/>
      <c r="K233" s="227"/>
      <c r="L233" s="233"/>
      <c r="M233" s="234"/>
      <c r="N233" s="235"/>
      <c r="O233" s="235"/>
      <c r="P233" s="235"/>
      <c r="Q233" s="235"/>
      <c r="R233" s="235"/>
      <c r="S233" s="235"/>
      <c r="T233" s="236"/>
      <c r="AT233" s="237" t="s">
        <v>170</v>
      </c>
      <c r="AU233" s="237" t="s">
        <v>86</v>
      </c>
      <c r="AV233" s="11" t="s">
        <v>86</v>
      </c>
      <c r="AW233" s="11" t="s">
        <v>35</v>
      </c>
      <c r="AX233" s="11" t="s">
        <v>72</v>
      </c>
      <c r="AY233" s="237" t="s">
        <v>160</v>
      </c>
    </row>
    <row r="234" s="11" customFormat="1">
      <c r="B234" s="226"/>
      <c r="C234" s="227"/>
      <c r="D234" s="228" t="s">
        <v>170</v>
      </c>
      <c r="E234" s="229" t="s">
        <v>21</v>
      </c>
      <c r="F234" s="230" t="s">
        <v>466</v>
      </c>
      <c r="G234" s="227"/>
      <c r="H234" s="231">
        <v>1</v>
      </c>
      <c r="I234" s="232"/>
      <c r="J234" s="227"/>
      <c r="K234" s="227"/>
      <c r="L234" s="233"/>
      <c r="M234" s="234"/>
      <c r="N234" s="235"/>
      <c r="O234" s="235"/>
      <c r="P234" s="235"/>
      <c r="Q234" s="235"/>
      <c r="R234" s="235"/>
      <c r="S234" s="235"/>
      <c r="T234" s="236"/>
      <c r="AT234" s="237" t="s">
        <v>170</v>
      </c>
      <c r="AU234" s="237" t="s">
        <v>86</v>
      </c>
      <c r="AV234" s="11" t="s">
        <v>86</v>
      </c>
      <c r="AW234" s="11" t="s">
        <v>35</v>
      </c>
      <c r="AX234" s="11" t="s">
        <v>72</v>
      </c>
      <c r="AY234" s="237" t="s">
        <v>160</v>
      </c>
    </row>
    <row r="235" s="12" customFormat="1">
      <c r="B235" s="238"/>
      <c r="C235" s="239"/>
      <c r="D235" s="228" t="s">
        <v>170</v>
      </c>
      <c r="E235" s="240" t="s">
        <v>21</v>
      </c>
      <c r="F235" s="241" t="s">
        <v>185</v>
      </c>
      <c r="G235" s="239"/>
      <c r="H235" s="242">
        <v>26.600000000000001</v>
      </c>
      <c r="I235" s="243"/>
      <c r="J235" s="239"/>
      <c r="K235" s="239"/>
      <c r="L235" s="244"/>
      <c r="M235" s="245"/>
      <c r="N235" s="246"/>
      <c r="O235" s="246"/>
      <c r="P235" s="246"/>
      <c r="Q235" s="246"/>
      <c r="R235" s="246"/>
      <c r="S235" s="246"/>
      <c r="T235" s="247"/>
      <c r="AT235" s="248" t="s">
        <v>170</v>
      </c>
      <c r="AU235" s="248" t="s">
        <v>86</v>
      </c>
      <c r="AV235" s="12" t="s">
        <v>161</v>
      </c>
      <c r="AW235" s="12" t="s">
        <v>35</v>
      </c>
      <c r="AX235" s="12" t="s">
        <v>77</v>
      </c>
      <c r="AY235" s="248" t="s">
        <v>160</v>
      </c>
    </row>
    <row r="236" s="1" customFormat="1" ht="16.5" customHeight="1">
      <c r="B236" s="45"/>
      <c r="C236" s="249" t="s">
        <v>467</v>
      </c>
      <c r="D236" s="249" t="s">
        <v>366</v>
      </c>
      <c r="E236" s="250" t="s">
        <v>468</v>
      </c>
      <c r="F236" s="251" t="s">
        <v>469</v>
      </c>
      <c r="G236" s="252" t="s">
        <v>196</v>
      </c>
      <c r="H236" s="253">
        <v>3.492</v>
      </c>
      <c r="I236" s="254"/>
      <c r="J236" s="255">
        <f>ROUND(I236*H236,2)</f>
        <v>0</v>
      </c>
      <c r="K236" s="251" t="s">
        <v>167</v>
      </c>
      <c r="L236" s="256"/>
      <c r="M236" s="257" t="s">
        <v>21</v>
      </c>
      <c r="N236" s="258" t="s">
        <v>43</v>
      </c>
      <c r="O236" s="46"/>
      <c r="P236" s="223">
        <f>O236*H236</f>
        <v>0</v>
      </c>
      <c r="Q236" s="223">
        <v>0.55000000000000004</v>
      </c>
      <c r="R236" s="223">
        <f>Q236*H236</f>
        <v>1.9206000000000001</v>
      </c>
      <c r="S236" s="223">
        <v>0</v>
      </c>
      <c r="T236" s="224">
        <f>S236*H236</f>
        <v>0</v>
      </c>
      <c r="AR236" s="23" t="s">
        <v>316</v>
      </c>
      <c r="AT236" s="23" t="s">
        <v>366</v>
      </c>
      <c r="AU236" s="23" t="s">
        <v>86</v>
      </c>
      <c r="AY236" s="23" t="s">
        <v>160</v>
      </c>
      <c r="BE236" s="225">
        <f>IF(N236="základní",J236,0)</f>
        <v>0</v>
      </c>
      <c r="BF236" s="225">
        <f>IF(N236="snížená",J236,0)</f>
        <v>0</v>
      </c>
      <c r="BG236" s="225">
        <f>IF(N236="zákl. přenesená",J236,0)</f>
        <v>0</v>
      </c>
      <c r="BH236" s="225">
        <f>IF(N236="sníž. přenesená",J236,0)</f>
        <v>0</v>
      </c>
      <c r="BI236" s="225">
        <f>IF(N236="nulová",J236,0)</f>
        <v>0</v>
      </c>
      <c r="BJ236" s="23" t="s">
        <v>77</v>
      </c>
      <c r="BK236" s="225">
        <f>ROUND(I236*H236,2)</f>
        <v>0</v>
      </c>
      <c r="BL236" s="23" t="s">
        <v>239</v>
      </c>
      <c r="BM236" s="23" t="s">
        <v>470</v>
      </c>
    </row>
    <row r="237" s="11" customFormat="1">
      <c r="B237" s="226"/>
      <c r="C237" s="227"/>
      <c r="D237" s="228" t="s">
        <v>170</v>
      </c>
      <c r="E237" s="229" t="s">
        <v>21</v>
      </c>
      <c r="F237" s="230" t="s">
        <v>471</v>
      </c>
      <c r="G237" s="227"/>
      <c r="H237" s="231">
        <v>0.64800000000000002</v>
      </c>
      <c r="I237" s="232"/>
      <c r="J237" s="227"/>
      <c r="K237" s="227"/>
      <c r="L237" s="233"/>
      <c r="M237" s="234"/>
      <c r="N237" s="235"/>
      <c r="O237" s="235"/>
      <c r="P237" s="235"/>
      <c r="Q237" s="235"/>
      <c r="R237" s="235"/>
      <c r="S237" s="235"/>
      <c r="T237" s="236"/>
      <c r="AT237" s="237" t="s">
        <v>170</v>
      </c>
      <c r="AU237" s="237" t="s">
        <v>86</v>
      </c>
      <c r="AV237" s="11" t="s">
        <v>86</v>
      </c>
      <c r="AW237" s="11" t="s">
        <v>35</v>
      </c>
      <c r="AX237" s="11" t="s">
        <v>72</v>
      </c>
      <c r="AY237" s="237" t="s">
        <v>160</v>
      </c>
    </row>
    <row r="238" s="11" customFormat="1">
      <c r="B238" s="226"/>
      <c r="C238" s="227"/>
      <c r="D238" s="228" t="s">
        <v>170</v>
      </c>
      <c r="E238" s="229" t="s">
        <v>21</v>
      </c>
      <c r="F238" s="230" t="s">
        <v>472</v>
      </c>
      <c r="G238" s="227"/>
      <c r="H238" s="231">
        <v>0.28999999999999998</v>
      </c>
      <c r="I238" s="232"/>
      <c r="J238" s="227"/>
      <c r="K238" s="227"/>
      <c r="L238" s="233"/>
      <c r="M238" s="234"/>
      <c r="N238" s="235"/>
      <c r="O238" s="235"/>
      <c r="P238" s="235"/>
      <c r="Q238" s="235"/>
      <c r="R238" s="235"/>
      <c r="S238" s="235"/>
      <c r="T238" s="236"/>
      <c r="AT238" s="237" t="s">
        <v>170</v>
      </c>
      <c r="AU238" s="237" t="s">
        <v>86</v>
      </c>
      <c r="AV238" s="11" t="s">
        <v>86</v>
      </c>
      <c r="AW238" s="11" t="s">
        <v>35</v>
      </c>
      <c r="AX238" s="11" t="s">
        <v>72</v>
      </c>
      <c r="AY238" s="237" t="s">
        <v>160</v>
      </c>
    </row>
    <row r="239" s="11" customFormat="1">
      <c r="B239" s="226"/>
      <c r="C239" s="227"/>
      <c r="D239" s="228" t="s">
        <v>170</v>
      </c>
      <c r="E239" s="229" t="s">
        <v>21</v>
      </c>
      <c r="F239" s="230" t="s">
        <v>473</v>
      </c>
      <c r="G239" s="227"/>
      <c r="H239" s="231">
        <v>0.498</v>
      </c>
      <c r="I239" s="232"/>
      <c r="J239" s="227"/>
      <c r="K239" s="227"/>
      <c r="L239" s="233"/>
      <c r="M239" s="234"/>
      <c r="N239" s="235"/>
      <c r="O239" s="235"/>
      <c r="P239" s="235"/>
      <c r="Q239" s="235"/>
      <c r="R239" s="235"/>
      <c r="S239" s="235"/>
      <c r="T239" s="236"/>
      <c r="AT239" s="237" t="s">
        <v>170</v>
      </c>
      <c r="AU239" s="237" t="s">
        <v>86</v>
      </c>
      <c r="AV239" s="11" t="s">
        <v>86</v>
      </c>
      <c r="AW239" s="11" t="s">
        <v>35</v>
      </c>
      <c r="AX239" s="11" t="s">
        <v>72</v>
      </c>
      <c r="AY239" s="237" t="s">
        <v>160</v>
      </c>
    </row>
    <row r="240" s="11" customFormat="1">
      <c r="B240" s="226"/>
      <c r="C240" s="227"/>
      <c r="D240" s="228" t="s">
        <v>170</v>
      </c>
      <c r="E240" s="229" t="s">
        <v>21</v>
      </c>
      <c r="F240" s="230" t="s">
        <v>474</v>
      </c>
      <c r="G240" s="227"/>
      <c r="H240" s="231">
        <v>0.13700000000000001</v>
      </c>
      <c r="I240" s="232"/>
      <c r="J240" s="227"/>
      <c r="K240" s="227"/>
      <c r="L240" s="233"/>
      <c r="M240" s="234"/>
      <c r="N240" s="235"/>
      <c r="O240" s="235"/>
      <c r="P240" s="235"/>
      <c r="Q240" s="235"/>
      <c r="R240" s="235"/>
      <c r="S240" s="235"/>
      <c r="T240" s="236"/>
      <c r="AT240" s="237" t="s">
        <v>170</v>
      </c>
      <c r="AU240" s="237" t="s">
        <v>86</v>
      </c>
      <c r="AV240" s="11" t="s">
        <v>86</v>
      </c>
      <c r="AW240" s="11" t="s">
        <v>35</v>
      </c>
      <c r="AX240" s="11" t="s">
        <v>72</v>
      </c>
      <c r="AY240" s="237" t="s">
        <v>160</v>
      </c>
    </row>
    <row r="241" s="11" customFormat="1">
      <c r="B241" s="226"/>
      <c r="C241" s="227"/>
      <c r="D241" s="228" t="s">
        <v>170</v>
      </c>
      <c r="E241" s="229" t="s">
        <v>21</v>
      </c>
      <c r="F241" s="230" t="s">
        <v>475</v>
      </c>
      <c r="G241" s="227"/>
      <c r="H241" s="231">
        <v>0.311</v>
      </c>
      <c r="I241" s="232"/>
      <c r="J241" s="227"/>
      <c r="K241" s="227"/>
      <c r="L241" s="233"/>
      <c r="M241" s="234"/>
      <c r="N241" s="235"/>
      <c r="O241" s="235"/>
      <c r="P241" s="235"/>
      <c r="Q241" s="235"/>
      <c r="R241" s="235"/>
      <c r="S241" s="235"/>
      <c r="T241" s="236"/>
      <c r="AT241" s="237" t="s">
        <v>170</v>
      </c>
      <c r="AU241" s="237" t="s">
        <v>86</v>
      </c>
      <c r="AV241" s="11" t="s">
        <v>86</v>
      </c>
      <c r="AW241" s="11" t="s">
        <v>35</v>
      </c>
      <c r="AX241" s="11" t="s">
        <v>72</v>
      </c>
      <c r="AY241" s="237" t="s">
        <v>160</v>
      </c>
    </row>
    <row r="242" s="11" customFormat="1">
      <c r="B242" s="226"/>
      <c r="C242" s="227"/>
      <c r="D242" s="228" t="s">
        <v>170</v>
      </c>
      <c r="E242" s="229" t="s">
        <v>21</v>
      </c>
      <c r="F242" s="230" t="s">
        <v>476</v>
      </c>
      <c r="G242" s="227"/>
      <c r="H242" s="231">
        <v>0.19800000000000001</v>
      </c>
      <c r="I242" s="232"/>
      <c r="J242" s="227"/>
      <c r="K242" s="227"/>
      <c r="L242" s="233"/>
      <c r="M242" s="234"/>
      <c r="N242" s="235"/>
      <c r="O242" s="235"/>
      <c r="P242" s="235"/>
      <c r="Q242" s="235"/>
      <c r="R242" s="235"/>
      <c r="S242" s="235"/>
      <c r="T242" s="236"/>
      <c r="AT242" s="237" t="s">
        <v>170</v>
      </c>
      <c r="AU242" s="237" t="s">
        <v>86</v>
      </c>
      <c r="AV242" s="11" t="s">
        <v>86</v>
      </c>
      <c r="AW242" s="11" t="s">
        <v>35</v>
      </c>
      <c r="AX242" s="11" t="s">
        <v>72</v>
      </c>
      <c r="AY242" s="237" t="s">
        <v>160</v>
      </c>
    </row>
    <row r="243" s="11" customFormat="1">
      <c r="B243" s="226"/>
      <c r="C243" s="227"/>
      <c r="D243" s="228" t="s">
        <v>170</v>
      </c>
      <c r="E243" s="229" t="s">
        <v>21</v>
      </c>
      <c r="F243" s="230" t="s">
        <v>477</v>
      </c>
      <c r="G243" s="227"/>
      <c r="H243" s="231">
        <v>0.59299999999999997</v>
      </c>
      <c r="I243" s="232"/>
      <c r="J243" s="227"/>
      <c r="K243" s="227"/>
      <c r="L243" s="233"/>
      <c r="M243" s="234"/>
      <c r="N243" s="235"/>
      <c r="O243" s="235"/>
      <c r="P243" s="235"/>
      <c r="Q243" s="235"/>
      <c r="R243" s="235"/>
      <c r="S243" s="235"/>
      <c r="T243" s="236"/>
      <c r="AT243" s="237" t="s">
        <v>170</v>
      </c>
      <c r="AU243" s="237" t="s">
        <v>86</v>
      </c>
      <c r="AV243" s="11" t="s">
        <v>86</v>
      </c>
      <c r="AW243" s="11" t="s">
        <v>35</v>
      </c>
      <c r="AX243" s="11" t="s">
        <v>72</v>
      </c>
      <c r="AY243" s="237" t="s">
        <v>160</v>
      </c>
    </row>
    <row r="244" s="11" customFormat="1">
      <c r="B244" s="226"/>
      <c r="C244" s="227"/>
      <c r="D244" s="228" t="s">
        <v>170</v>
      </c>
      <c r="E244" s="229" t="s">
        <v>21</v>
      </c>
      <c r="F244" s="230" t="s">
        <v>478</v>
      </c>
      <c r="G244" s="227"/>
      <c r="H244" s="231">
        <v>0.098000000000000004</v>
      </c>
      <c r="I244" s="232"/>
      <c r="J244" s="227"/>
      <c r="K244" s="227"/>
      <c r="L244" s="233"/>
      <c r="M244" s="234"/>
      <c r="N244" s="235"/>
      <c r="O244" s="235"/>
      <c r="P244" s="235"/>
      <c r="Q244" s="235"/>
      <c r="R244" s="235"/>
      <c r="S244" s="235"/>
      <c r="T244" s="236"/>
      <c r="AT244" s="237" t="s">
        <v>170</v>
      </c>
      <c r="AU244" s="237" t="s">
        <v>86</v>
      </c>
      <c r="AV244" s="11" t="s">
        <v>86</v>
      </c>
      <c r="AW244" s="11" t="s">
        <v>35</v>
      </c>
      <c r="AX244" s="11" t="s">
        <v>72</v>
      </c>
      <c r="AY244" s="237" t="s">
        <v>160</v>
      </c>
    </row>
    <row r="245" s="11" customFormat="1">
      <c r="B245" s="226"/>
      <c r="C245" s="227"/>
      <c r="D245" s="228" t="s">
        <v>170</v>
      </c>
      <c r="E245" s="229" t="s">
        <v>21</v>
      </c>
      <c r="F245" s="230" t="s">
        <v>479</v>
      </c>
      <c r="G245" s="227"/>
      <c r="H245" s="231">
        <v>0.218</v>
      </c>
      <c r="I245" s="232"/>
      <c r="J245" s="227"/>
      <c r="K245" s="227"/>
      <c r="L245" s="233"/>
      <c r="M245" s="234"/>
      <c r="N245" s="235"/>
      <c r="O245" s="235"/>
      <c r="P245" s="235"/>
      <c r="Q245" s="235"/>
      <c r="R245" s="235"/>
      <c r="S245" s="235"/>
      <c r="T245" s="236"/>
      <c r="AT245" s="237" t="s">
        <v>170</v>
      </c>
      <c r="AU245" s="237" t="s">
        <v>86</v>
      </c>
      <c r="AV245" s="11" t="s">
        <v>86</v>
      </c>
      <c r="AW245" s="11" t="s">
        <v>35</v>
      </c>
      <c r="AX245" s="11" t="s">
        <v>72</v>
      </c>
      <c r="AY245" s="237" t="s">
        <v>160</v>
      </c>
    </row>
    <row r="246" s="11" customFormat="1">
      <c r="B246" s="226"/>
      <c r="C246" s="227"/>
      <c r="D246" s="228" t="s">
        <v>170</v>
      </c>
      <c r="E246" s="229" t="s">
        <v>21</v>
      </c>
      <c r="F246" s="230" t="s">
        <v>480</v>
      </c>
      <c r="G246" s="227"/>
      <c r="H246" s="231">
        <v>0.47899999999999998</v>
      </c>
      <c r="I246" s="232"/>
      <c r="J246" s="227"/>
      <c r="K246" s="227"/>
      <c r="L246" s="233"/>
      <c r="M246" s="234"/>
      <c r="N246" s="235"/>
      <c r="O246" s="235"/>
      <c r="P246" s="235"/>
      <c r="Q246" s="235"/>
      <c r="R246" s="235"/>
      <c r="S246" s="235"/>
      <c r="T246" s="236"/>
      <c r="AT246" s="237" t="s">
        <v>170</v>
      </c>
      <c r="AU246" s="237" t="s">
        <v>86</v>
      </c>
      <c r="AV246" s="11" t="s">
        <v>86</v>
      </c>
      <c r="AW246" s="11" t="s">
        <v>35</v>
      </c>
      <c r="AX246" s="11" t="s">
        <v>72</v>
      </c>
      <c r="AY246" s="237" t="s">
        <v>160</v>
      </c>
    </row>
    <row r="247" s="11" customFormat="1">
      <c r="B247" s="226"/>
      <c r="C247" s="227"/>
      <c r="D247" s="228" t="s">
        <v>170</v>
      </c>
      <c r="E247" s="229" t="s">
        <v>21</v>
      </c>
      <c r="F247" s="230" t="s">
        <v>481</v>
      </c>
      <c r="G247" s="227"/>
      <c r="H247" s="231">
        <v>0.021999999999999999</v>
      </c>
      <c r="I247" s="232"/>
      <c r="J247" s="227"/>
      <c r="K247" s="227"/>
      <c r="L247" s="233"/>
      <c r="M247" s="234"/>
      <c r="N247" s="235"/>
      <c r="O247" s="235"/>
      <c r="P247" s="235"/>
      <c r="Q247" s="235"/>
      <c r="R247" s="235"/>
      <c r="S247" s="235"/>
      <c r="T247" s="236"/>
      <c r="AT247" s="237" t="s">
        <v>170</v>
      </c>
      <c r="AU247" s="237" t="s">
        <v>86</v>
      </c>
      <c r="AV247" s="11" t="s">
        <v>86</v>
      </c>
      <c r="AW247" s="11" t="s">
        <v>35</v>
      </c>
      <c r="AX247" s="11" t="s">
        <v>72</v>
      </c>
      <c r="AY247" s="237" t="s">
        <v>160</v>
      </c>
    </row>
    <row r="248" s="12" customFormat="1">
      <c r="B248" s="238"/>
      <c r="C248" s="239"/>
      <c r="D248" s="228" t="s">
        <v>170</v>
      </c>
      <c r="E248" s="240" t="s">
        <v>100</v>
      </c>
      <c r="F248" s="241" t="s">
        <v>185</v>
      </c>
      <c r="G248" s="239"/>
      <c r="H248" s="242">
        <v>3.492</v>
      </c>
      <c r="I248" s="243"/>
      <c r="J248" s="239"/>
      <c r="K248" s="239"/>
      <c r="L248" s="244"/>
      <c r="M248" s="245"/>
      <c r="N248" s="246"/>
      <c r="O248" s="246"/>
      <c r="P248" s="246"/>
      <c r="Q248" s="246"/>
      <c r="R248" s="246"/>
      <c r="S248" s="246"/>
      <c r="T248" s="247"/>
      <c r="AT248" s="248" t="s">
        <v>170</v>
      </c>
      <c r="AU248" s="248" t="s">
        <v>86</v>
      </c>
      <c r="AV248" s="12" t="s">
        <v>161</v>
      </c>
      <c r="AW248" s="12" t="s">
        <v>35</v>
      </c>
      <c r="AX248" s="12" t="s">
        <v>77</v>
      </c>
      <c r="AY248" s="248" t="s">
        <v>160</v>
      </c>
    </row>
    <row r="249" s="1" customFormat="1" ht="25.5" customHeight="1">
      <c r="B249" s="45"/>
      <c r="C249" s="214" t="s">
        <v>482</v>
      </c>
      <c r="D249" s="214" t="s">
        <v>163</v>
      </c>
      <c r="E249" s="215" t="s">
        <v>483</v>
      </c>
      <c r="F249" s="216" t="s">
        <v>484</v>
      </c>
      <c r="G249" s="217" t="s">
        <v>166</v>
      </c>
      <c r="H249" s="218">
        <v>715.13199999999995</v>
      </c>
      <c r="I249" s="219"/>
      <c r="J249" s="220">
        <f>ROUND(I249*H249,2)</f>
        <v>0</v>
      </c>
      <c r="K249" s="216" t="s">
        <v>167</v>
      </c>
      <c r="L249" s="71"/>
      <c r="M249" s="221" t="s">
        <v>21</v>
      </c>
      <c r="N249" s="222" t="s">
        <v>43</v>
      </c>
      <c r="O249" s="46"/>
      <c r="P249" s="223">
        <f>O249*H249</f>
        <v>0</v>
      </c>
      <c r="Q249" s="223">
        <v>0</v>
      </c>
      <c r="R249" s="223">
        <f>Q249*H249</f>
        <v>0</v>
      </c>
      <c r="S249" s="223">
        <v>0</v>
      </c>
      <c r="T249" s="224">
        <f>S249*H249</f>
        <v>0</v>
      </c>
      <c r="AR249" s="23" t="s">
        <v>239</v>
      </c>
      <c r="AT249" s="23" t="s">
        <v>163</v>
      </c>
      <c r="AU249" s="23" t="s">
        <v>86</v>
      </c>
      <c r="AY249" s="23" t="s">
        <v>160</v>
      </c>
      <c r="BE249" s="225">
        <f>IF(N249="základní",J249,0)</f>
        <v>0</v>
      </c>
      <c r="BF249" s="225">
        <f>IF(N249="snížená",J249,0)</f>
        <v>0</v>
      </c>
      <c r="BG249" s="225">
        <f>IF(N249="zákl. přenesená",J249,0)</f>
        <v>0</v>
      </c>
      <c r="BH249" s="225">
        <f>IF(N249="sníž. přenesená",J249,0)</f>
        <v>0</v>
      </c>
      <c r="BI249" s="225">
        <f>IF(N249="nulová",J249,0)</f>
        <v>0</v>
      </c>
      <c r="BJ249" s="23" t="s">
        <v>77</v>
      </c>
      <c r="BK249" s="225">
        <f>ROUND(I249*H249,2)</f>
        <v>0</v>
      </c>
      <c r="BL249" s="23" t="s">
        <v>239</v>
      </c>
      <c r="BM249" s="23" t="s">
        <v>485</v>
      </c>
    </row>
    <row r="250" s="11" customFormat="1">
      <c r="B250" s="226"/>
      <c r="C250" s="227"/>
      <c r="D250" s="228" t="s">
        <v>170</v>
      </c>
      <c r="E250" s="229" t="s">
        <v>21</v>
      </c>
      <c r="F250" s="230" t="s">
        <v>486</v>
      </c>
      <c r="G250" s="227"/>
      <c r="H250" s="231">
        <v>615.53200000000004</v>
      </c>
      <c r="I250" s="232"/>
      <c r="J250" s="227"/>
      <c r="K250" s="227"/>
      <c r="L250" s="233"/>
      <c r="M250" s="234"/>
      <c r="N250" s="235"/>
      <c r="O250" s="235"/>
      <c r="P250" s="235"/>
      <c r="Q250" s="235"/>
      <c r="R250" s="235"/>
      <c r="S250" s="235"/>
      <c r="T250" s="236"/>
      <c r="AT250" s="237" t="s">
        <v>170</v>
      </c>
      <c r="AU250" s="237" t="s">
        <v>86</v>
      </c>
      <c r="AV250" s="11" t="s">
        <v>86</v>
      </c>
      <c r="AW250" s="11" t="s">
        <v>35</v>
      </c>
      <c r="AX250" s="11" t="s">
        <v>72</v>
      </c>
      <c r="AY250" s="237" t="s">
        <v>160</v>
      </c>
    </row>
    <row r="251" s="11" customFormat="1">
      <c r="B251" s="226"/>
      <c r="C251" s="227"/>
      <c r="D251" s="228" t="s">
        <v>170</v>
      </c>
      <c r="E251" s="229" t="s">
        <v>21</v>
      </c>
      <c r="F251" s="230" t="s">
        <v>487</v>
      </c>
      <c r="G251" s="227"/>
      <c r="H251" s="231">
        <v>99.599999999999994</v>
      </c>
      <c r="I251" s="232"/>
      <c r="J251" s="227"/>
      <c r="K251" s="227"/>
      <c r="L251" s="233"/>
      <c r="M251" s="234"/>
      <c r="N251" s="235"/>
      <c r="O251" s="235"/>
      <c r="P251" s="235"/>
      <c r="Q251" s="235"/>
      <c r="R251" s="235"/>
      <c r="S251" s="235"/>
      <c r="T251" s="236"/>
      <c r="AT251" s="237" t="s">
        <v>170</v>
      </c>
      <c r="AU251" s="237" t="s">
        <v>86</v>
      </c>
      <c r="AV251" s="11" t="s">
        <v>86</v>
      </c>
      <c r="AW251" s="11" t="s">
        <v>35</v>
      </c>
      <c r="AX251" s="11" t="s">
        <v>72</v>
      </c>
      <c r="AY251" s="237" t="s">
        <v>160</v>
      </c>
    </row>
    <row r="252" s="12" customFormat="1">
      <c r="B252" s="238"/>
      <c r="C252" s="239"/>
      <c r="D252" s="228" t="s">
        <v>170</v>
      </c>
      <c r="E252" s="240" t="s">
        <v>21</v>
      </c>
      <c r="F252" s="241" t="s">
        <v>185</v>
      </c>
      <c r="G252" s="239"/>
      <c r="H252" s="242">
        <v>715.13199999999995</v>
      </c>
      <c r="I252" s="243"/>
      <c r="J252" s="239"/>
      <c r="K252" s="239"/>
      <c r="L252" s="244"/>
      <c r="M252" s="245"/>
      <c r="N252" s="246"/>
      <c r="O252" s="246"/>
      <c r="P252" s="246"/>
      <c r="Q252" s="246"/>
      <c r="R252" s="246"/>
      <c r="S252" s="246"/>
      <c r="T252" s="247"/>
      <c r="AT252" s="248" t="s">
        <v>170</v>
      </c>
      <c r="AU252" s="248" t="s">
        <v>86</v>
      </c>
      <c r="AV252" s="12" t="s">
        <v>161</v>
      </c>
      <c r="AW252" s="12" t="s">
        <v>35</v>
      </c>
      <c r="AX252" s="12" t="s">
        <v>77</v>
      </c>
      <c r="AY252" s="248" t="s">
        <v>160</v>
      </c>
    </row>
    <row r="253" s="1" customFormat="1" ht="16.5" customHeight="1">
      <c r="B253" s="45"/>
      <c r="C253" s="249" t="s">
        <v>488</v>
      </c>
      <c r="D253" s="249" t="s">
        <v>366</v>
      </c>
      <c r="E253" s="250" t="s">
        <v>489</v>
      </c>
      <c r="F253" s="251" t="s">
        <v>490</v>
      </c>
      <c r="G253" s="252" t="s">
        <v>196</v>
      </c>
      <c r="H253" s="253">
        <v>18.879000000000001</v>
      </c>
      <c r="I253" s="254"/>
      <c r="J253" s="255">
        <f>ROUND(I253*H253,2)</f>
        <v>0</v>
      </c>
      <c r="K253" s="251" t="s">
        <v>167</v>
      </c>
      <c r="L253" s="256"/>
      <c r="M253" s="257" t="s">
        <v>21</v>
      </c>
      <c r="N253" s="258" t="s">
        <v>43</v>
      </c>
      <c r="O253" s="46"/>
      <c r="P253" s="223">
        <f>O253*H253</f>
        <v>0</v>
      </c>
      <c r="Q253" s="223">
        <v>0.55000000000000004</v>
      </c>
      <c r="R253" s="223">
        <f>Q253*H253</f>
        <v>10.383450000000002</v>
      </c>
      <c r="S253" s="223">
        <v>0</v>
      </c>
      <c r="T253" s="224">
        <f>S253*H253</f>
        <v>0</v>
      </c>
      <c r="AR253" s="23" t="s">
        <v>316</v>
      </c>
      <c r="AT253" s="23" t="s">
        <v>366</v>
      </c>
      <c r="AU253" s="23" t="s">
        <v>86</v>
      </c>
      <c r="AY253" s="23" t="s">
        <v>160</v>
      </c>
      <c r="BE253" s="225">
        <f>IF(N253="základní",J253,0)</f>
        <v>0</v>
      </c>
      <c r="BF253" s="225">
        <f>IF(N253="snížená",J253,0)</f>
        <v>0</v>
      </c>
      <c r="BG253" s="225">
        <f>IF(N253="zákl. přenesená",J253,0)</f>
        <v>0</v>
      </c>
      <c r="BH253" s="225">
        <f>IF(N253="sníž. přenesená",J253,0)</f>
        <v>0</v>
      </c>
      <c r="BI253" s="225">
        <f>IF(N253="nulová",J253,0)</f>
        <v>0</v>
      </c>
      <c r="BJ253" s="23" t="s">
        <v>77</v>
      </c>
      <c r="BK253" s="225">
        <f>ROUND(I253*H253,2)</f>
        <v>0</v>
      </c>
      <c r="BL253" s="23" t="s">
        <v>239</v>
      </c>
      <c r="BM253" s="23" t="s">
        <v>491</v>
      </c>
    </row>
    <row r="254" s="11" customFormat="1">
      <c r="B254" s="226"/>
      <c r="C254" s="227"/>
      <c r="D254" s="228" t="s">
        <v>170</v>
      </c>
      <c r="E254" s="229" t="s">
        <v>21</v>
      </c>
      <c r="F254" s="230" t="s">
        <v>492</v>
      </c>
      <c r="G254" s="227"/>
      <c r="H254" s="231">
        <v>18.879000000000001</v>
      </c>
      <c r="I254" s="232"/>
      <c r="J254" s="227"/>
      <c r="K254" s="227"/>
      <c r="L254" s="233"/>
      <c r="M254" s="234"/>
      <c r="N254" s="235"/>
      <c r="O254" s="235"/>
      <c r="P254" s="235"/>
      <c r="Q254" s="235"/>
      <c r="R254" s="235"/>
      <c r="S254" s="235"/>
      <c r="T254" s="236"/>
      <c r="AT254" s="237" t="s">
        <v>170</v>
      </c>
      <c r="AU254" s="237" t="s">
        <v>86</v>
      </c>
      <c r="AV254" s="11" t="s">
        <v>86</v>
      </c>
      <c r="AW254" s="11" t="s">
        <v>35</v>
      </c>
      <c r="AX254" s="11" t="s">
        <v>72</v>
      </c>
      <c r="AY254" s="237" t="s">
        <v>160</v>
      </c>
    </row>
    <row r="255" s="12" customFormat="1">
      <c r="B255" s="238"/>
      <c r="C255" s="239"/>
      <c r="D255" s="228" t="s">
        <v>170</v>
      </c>
      <c r="E255" s="240" t="s">
        <v>87</v>
      </c>
      <c r="F255" s="241" t="s">
        <v>185</v>
      </c>
      <c r="G255" s="239"/>
      <c r="H255" s="242">
        <v>18.879000000000001</v>
      </c>
      <c r="I255" s="243"/>
      <c r="J255" s="239"/>
      <c r="K255" s="239"/>
      <c r="L255" s="244"/>
      <c r="M255" s="245"/>
      <c r="N255" s="246"/>
      <c r="O255" s="246"/>
      <c r="P255" s="246"/>
      <c r="Q255" s="246"/>
      <c r="R255" s="246"/>
      <c r="S255" s="246"/>
      <c r="T255" s="247"/>
      <c r="AT255" s="248" t="s">
        <v>170</v>
      </c>
      <c r="AU255" s="248" t="s">
        <v>86</v>
      </c>
      <c r="AV255" s="12" t="s">
        <v>161</v>
      </c>
      <c r="AW255" s="12" t="s">
        <v>35</v>
      </c>
      <c r="AX255" s="12" t="s">
        <v>77</v>
      </c>
      <c r="AY255" s="248" t="s">
        <v>160</v>
      </c>
    </row>
    <row r="256" s="1" customFormat="1" ht="25.5" customHeight="1">
      <c r="B256" s="45"/>
      <c r="C256" s="214" t="s">
        <v>493</v>
      </c>
      <c r="D256" s="214" t="s">
        <v>163</v>
      </c>
      <c r="E256" s="215" t="s">
        <v>494</v>
      </c>
      <c r="F256" s="216" t="s">
        <v>495</v>
      </c>
      <c r="G256" s="217" t="s">
        <v>166</v>
      </c>
      <c r="H256" s="218">
        <v>139.49100000000001</v>
      </c>
      <c r="I256" s="219"/>
      <c r="J256" s="220">
        <f>ROUND(I256*H256,2)</f>
        <v>0</v>
      </c>
      <c r="K256" s="216" t="s">
        <v>167</v>
      </c>
      <c r="L256" s="71"/>
      <c r="M256" s="221" t="s">
        <v>21</v>
      </c>
      <c r="N256" s="222" t="s">
        <v>43</v>
      </c>
      <c r="O256" s="46"/>
      <c r="P256" s="223">
        <f>O256*H256</f>
        <v>0</v>
      </c>
      <c r="Q256" s="223">
        <v>0</v>
      </c>
      <c r="R256" s="223">
        <f>Q256*H256</f>
        <v>0</v>
      </c>
      <c r="S256" s="223">
        <v>0</v>
      </c>
      <c r="T256" s="224">
        <f>S256*H256</f>
        <v>0</v>
      </c>
      <c r="AR256" s="23" t="s">
        <v>239</v>
      </c>
      <c r="AT256" s="23" t="s">
        <v>163</v>
      </c>
      <c r="AU256" s="23" t="s">
        <v>86</v>
      </c>
      <c r="AY256" s="23" t="s">
        <v>160</v>
      </c>
      <c r="BE256" s="225">
        <f>IF(N256="základní",J256,0)</f>
        <v>0</v>
      </c>
      <c r="BF256" s="225">
        <f>IF(N256="snížená",J256,0)</f>
        <v>0</v>
      </c>
      <c r="BG256" s="225">
        <f>IF(N256="zákl. přenesená",J256,0)</f>
        <v>0</v>
      </c>
      <c r="BH256" s="225">
        <f>IF(N256="sníž. přenesená",J256,0)</f>
        <v>0</v>
      </c>
      <c r="BI256" s="225">
        <f>IF(N256="nulová",J256,0)</f>
        <v>0</v>
      </c>
      <c r="BJ256" s="23" t="s">
        <v>77</v>
      </c>
      <c r="BK256" s="225">
        <f>ROUND(I256*H256,2)</f>
        <v>0</v>
      </c>
      <c r="BL256" s="23" t="s">
        <v>239</v>
      </c>
      <c r="BM256" s="23" t="s">
        <v>496</v>
      </c>
    </row>
    <row r="257" s="11" customFormat="1">
      <c r="B257" s="226"/>
      <c r="C257" s="227"/>
      <c r="D257" s="228" t="s">
        <v>170</v>
      </c>
      <c r="E257" s="229" t="s">
        <v>21</v>
      </c>
      <c r="F257" s="230" t="s">
        <v>497</v>
      </c>
      <c r="G257" s="227"/>
      <c r="H257" s="231">
        <v>91.838999999999999</v>
      </c>
      <c r="I257" s="232"/>
      <c r="J257" s="227"/>
      <c r="K257" s="227"/>
      <c r="L257" s="233"/>
      <c r="M257" s="234"/>
      <c r="N257" s="235"/>
      <c r="O257" s="235"/>
      <c r="P257" s="235"/>
      <c r="Q257" s="235"/>
      <c r="R257" s="235"/>
      <c r="S257" s="235"/>
      <c r="T257" s="236"/>
      <c r="AT257" s="237" t="s">
        <v>170</v>
      </c>
      <c r="AU257" s="237" t="s">
        <v>86</v>
      </c>
      <c r="AV257" s="11" t="s">
        <v>86</v>
      </c>
      <c r="AW257" s="11" t="s">
        <v>35</v>
      </c>
      <c r="AX257" s="11" t="s">
        <v>72</v>
      </c>
      <c r="AY257" s="237" t="s">
        <v>160</v>
      </c>
    </row>
    <row r="258" s="11" customFormat="1">
      <c r="B258" s="226"/>
      <c r="C258" s="227"/>
      <c r="D258" s="228" t="s">
        <v>170</v>
      </c>
      <c r="E258" s="229" t="s">
        <v>21</v>
      </c>
      <c r="F258" s="230" t="s">
        <v>498</v>
      </c>
      <c r="G258" s="227"/>
      <c r="H258" s="231">
        <v>47.652000000000001</v>
      </c>
      <c r="I258" s="232"/>
      <c r="J258" s="227"/>
      <c r="K258" s="227"/>
      <c r="L258" s="233"/>
      <c r="M258" s="234"/>
      <c r="N258" s="235"/>
      <c r="O258" s="235"/>
      <c r="P258" s="235"/>
      <c r="Q258" s="235"/>
      <c r="R258" s="235"/>
      <c r="S258" s="235"/>
      <c r="T258" s="236"/>
      <c r="AT258" s="237" t="s">
        <v>170</v>
      </c>
      <c r="AU258" s="237" t="s">
        <v>86</v>
      </c>
      <c r="AV258" s="11" t="s">
        <v>86</v>
      </c>
      <c r="AW258" s="11" t="s">
        <v>35</v>
      </c>
      <c r="AX258" s="11" t="s">
        <v>72</v>
      </c>
      <c r="AY258" s="237" t="s">
        <v>160</v>
      </c>
    </row>
    <row r="259" s="12" customFormat="1">
      <c r="B259" s="238"/>
      <c r="C259" s="239"/>
      <c r="D259" s="228" t="s">
        <v>170</v>
      </c>
      <c r="E259" s="240" t="s">
        <v>104</v>
      </c>
      <c r="F259" s="241" t="s">
        <v>185</v>
      </c>
      <c r="G259" s="239"/>
      <c r="H259" s="242">
        <v>139.49100000000001</v>
      </c>
      <c r="I259" s="243"/>
      <c r="J259" s="239"/>
      <c r="K259" s="239"/>
      <c r="L259" s="244"/>
      <c r="M259" s="245"/>
      <c r="N259" s="246"/>
      <c r="O259" s="246"/>
      <c r="P259" s="246"/>
      <c r="Q259" s="246"/>
      <c r="R259" s="246"/>
      <c r="S259" s="246"/>
      <c r="T259" s="247"/>
      <c r="AT259" s="248" t="s">
        <v>170</v>
      </c>
      <c r="AU259" s="248" t="s">
        <v>86</v>
      </c>
      <c r="AV259" s="12" t="s">
        <v>161</v>
      </c>
      <c r="AW259" s="12" t="s">
        <v>35</v>
      </c>
      <c r="AX259" s="12" t="s">
        <v>77</v>
      </c>
      <c r="AY259" s="248" t="s">
        <v>160</v>
      </c>
    </row>
    <row r="260" s="1" customFormat="1" ht="16.5" customHeight="1">
      <c r="B260" s="45"/>
      <c r="C260" s="249" t="s">
        <v>499</v>
      </c>
      <c r="D260" s="249" t="s">
        <v>366</v>
      </c>
      <c r="E260" s="250" t="s">
        <v>500</v>
      </c>
      <c r="F260" s="251" t="s">
        <v>501</v>
      </c>
      <c r="G260" s="252" t="s">
        <v>196</v>
      </c>
      <c r="H260" s="253">
        <v>3.6829999999999998</v>
      </c>
      <c r="I260" s="254"/>
      <c r="J260" s="255">
        <f>ROUND(I260*H260,2)</f>
        <v>0</v>
      </c>
      <c r="K260" s="251" t="s">
        <v>21</v>
      </c>
      <c r="L260" s="256"/>
      <c r="M260" s="257" t="s">
        <v>21</v>
      </c>
      <c r="N260" s="258" t="s">
        <v>43</v>
      </c>
      <c r="O260" s="46"/>
      <c r="P260" s="223">
        <f>O260*H260</f>
        <v>0</v>
      </c>
      <c r="Q260" s="223">
        <v>0.55000000000000004</v>
      </c>
      <c r="R260" s="223">
        <f>Q260*H260</f>
        <v>2.0256500000000002</v>
      </c>
      <c r="S260" s="223">
        <v>0</v>
      </c>
      <c r="T260" s="224">
        <f>S260*H260</f>
        <v>0</v>
      </c>
      <c r="AR260" s="23" t="s">
        <v>316</v>
      </c>
      <c r="AT260" s="23" t="s">
        <v>366</v>
      </c>
      <c r="AU260" s="23" t="s">
        <v>86</v>
      </c>
      <c r="AY260" s="23" t="s">
        <v>160</v>
      </c>
      <c r="BE260" s="225">
        <f>IF(N260="základní",J260,0)</f>
        <v>0</v>
      </c>
      <c r="BF260" s="225">
        <f>IF(N260="snížená",J260,0)</f>
        <v>0</v>
      </c>
      <c r="BG260" s="225">
        <f>IF(N260="zákl. přenesená",J260,0)</f>
        <v>0</v>
      </c>
      <c r="BH260" s="225">
        <f>IF(N260="sníž. přenesená",J260,0)</f>
        <v>0</v>
      </c>
      <c r="BI260" s="225">
        <f>IF(N260="nulová",J260,0)</f>
        <v>0</v>
      </c>
      <c r="BJ260" s="23" t="s">
        <v>77</v>
      </c>
      <c r="BK260" s="225">
        <f>ROUND(I260*H260,2)</f>
        <v>0</v>
      </c>
      <c r="BL260" s="23" t="s">
        <v>239</v>
      </c>
      <c r="BM260" s="23" t="s">
        <v>502</v>
      </c>
    </row>
    <row r="261" s="11" customFormat="1">
      <c r="B261" s="226"/>
      <c r="C261" s="227"/>
      <c r="D261" s="228" t="s">
        <v>170</v>
      </c>
      <c r="E261" s="229" t="s">
        <v>21</v>
      </c>
      <c r="F261" s="230" t="s">
        <v>503</v>
      </c>
      <c r="G261" s="227"/>
      <c r="H261" s="231">
        <v>3.6829999999999998</v>
      </c>
      <c r="I261" s="232"/>
      <c r="J261" s="227"/>
      <c r="K261" s="227"/>
      <c r="L261" s="233"/>
      <c r="M261" s="234"/>
      <c r="N261" s="235"/>
      <c r="O261" s="235"/>
      <c r="P261" s="235"/>
      <c r="Q261" s="235"/>
      <c r="R261" s="235"/>
      <c r="S261" s="235"/>
      <c r="T261" s="236"/>
      <c r="AT261" s="237" t="s">
        <v>170</v>
      </c>
      <c r="AU261" s="237" t="s">
        <v>86</v>
      </c>
      <c r="AV261" s="11" t="s">
        <v>86</v>
      </c>
      <c r="AW261" s="11" t="s">
        <v>35</v>
      </c>
      <c r="AX261" s="11" t="s">
        <v>72</v>
      </c>
      <c r="AY261" s="237" t="s">
        <v>160</v>
      </c>
    </row>
    <row r="262" s="12" customFormat="1">
      <c r="B262" s="238"/>
      <c r="C262" s="239"/>
      <c r="D262" s="228" t="s">
        <v>170</v>
      </c>
      <c r="E262" s="240" t="s">
        <v>106</v>
      </c>
      <c r="F262" s="241" t="s">
        <v>185</v>
      </c>
      <c r="G262" s="239"/>
      <c r="H262" s="242">
        <v>3.6829999999999998</v>
      </c>
      <c r="I262" s="243"/>
      <c r="J262" s="239"/>
      <c r="K262" s="239"/>
      <c r="L262" s="244"/>
      <c r="M262" s="245"/>
      <c r="N262" s="246"/>
      <c r="O262" s="246"/>
      <c r="P262" s="246"/>
      <c r="Q262" s="246"/>
      <c r="R262" s="246"/>
      <c r="S262" s="246"/>
      <c r="T262" s="247"/>
      <c r="AT262" s="248" t="s">
        <v>170</v>
      </c>
      <c r="AU262" s="248" t="s">
        <v>86</v>
      </c>
      <c r="AV262" s="12" t="s">
        <v>161</v>
      </c>
      <c r="AW262" s="12" t="s">
        <v>35</v>
      </c>
      <c r="AX262" s="12" t="s">
        <v>77</v>
      </c>
      <c r="AY262" s="248" t="s">
        <v>160</v>
      </c>
    </row>
    <row r="263" s="1" customFormat="1" ht="38.25" customHeight="1">
      <c r="B263" s="45"/>
      <c r="C263" s="214" t="s">
        <v>504</v>
      </c>
      <c r="D263" s="214" t="s">
        <v>163</v>
      </c>
      <c r="E263" s="215" t="s">
        <v>505</v>
      </c>
      <c r="F263" s="216" t="s">
        <v>506</v>
      </c>
      <c r="G263" s="217" t="s">
        <v>166</v>
      </c>
      <c r="H263" s="218">
        <v>239.09100000000001</v>
      </c>
      <c r="I263" s="219"/>
      <c r="J263" s="220">
        <f>ROUND(I263*H263,2)</f>
        <v>0</v>
      </c>
      <c r="K263" s="216" t="s">
        <v>167</v>
      </c>
      <c r="L263" s="71"/>
      <c r="M263" s="221" t="s">
        <v>21</v>
      </c>
      <c r="N263" s="222" t="s">
        <v>43</v>
      </c>
      <c r="O263" s="46"/>
      <c r="P263" s="223">
        <f>O263*H263</f>
        <v>0</v>
      </c>
      <c r="Q263" s="223">
        <v>0</v>
      </c>
      <c r="R263" s="223">
        <f>Q263*H263</f>
        <v>0</v>
      </c>
      <c r="S263" s="223">
        <v>0.014999999999999999</v>
      </c>
      <c r="T263" s="224">
        <f>S263*H263</f>
        <v>3.5863649999999998</v>
      </c>
      <c r="AR263" s="23" t="s">
        <v>239</v>
      </c>
      <c r="AT263" s="23" t="s">
        <v>163</v>
      </c>
      <c r="AU263" s="23" t="s">
        <v>86</v>
      </c>
      <c r="AY263" s="23" t="s">
        <v>160</v>
      </c>
      <c r="BE263" s="225">
        <f>IF(N263="základní",J263,0)</f>
        <v>0</v>
      </c>
      <c r="BF263" s="225">
        <f>IF(N263="snížená",J263,0)</f>
        <v>0</v>
      </c>
      <c r="BG263" s="225">
        <f>IF(N263="zákl. přenesená",J263,0)</f>
        <v>0</v>
      </c>
      <c r="BH263" s="225">
        <f>IF(N263="sníž. přenesená",J263,0)</f>
        <v>0</v>
      </c>
      <c r="BI263" s="225">
        <f>IF(N263="nulová",J263,0)</f>
        <v>0</v>
      </c>
      <c r="BJ263" s="23" t="s">
        <v>77</v>
      </c>
      <c r="BK263" s="225">
        <f>ROUND(I263*H263,2)</f>
        <v>0</v>
      </c>
      <c r="BL263" s="23" t="s">
        <v>239</v>
      </c>
      <c r="BM263" s="23" t="s">
        <v>507</v>
      </c>
    </row>
    <row r="264" s="11" customFormat="1">
      <c r="B264" s="226"/>
      <c r="C264" s="227"/>
      <c r="D264" s="228" t="s">
        <v>170</v>
      </c>
      <c r="E264" s="229" t="s">
        <v>21</v>
      </c>
      <c r="F264" s="230" t="s">
        <v>508</v>
      </c>
      <c r="G264" s="227"/>
      <c r="H264" s="231">
        <v>139.49100000000001</v>
      </c>
      <c r="I264" s="232"/>
      <c r="J264" s="227"/>
      <c r="K264" s="227"/>
      <c r="L264" s="233"/>
      <c r="M264" s="234"/>
      <c r="N264" s="235"/>
      <c r="O264" s="235"/>
      <c r="P264" s="235"/>
      <c r="Q264" s="235"/>
      <c r="R264" s="235"/>
      <c r="S264" s="235"/>
      <c r="T264" s="236"/>
      <c r="AT264" s="237" t="s">
        <v>170</v>
      </c>
      <c r="AU264" s="237" t="s">
        <v>86</v>
      </c>
      <c r="AV264" s="11" t="s">
        <v>86</v>
      </c>
      <c r="AW264" s="11" t="s">
        <v>35</v>
      </c>
      <c r="AX264" s="11" t="s">
        <v>72</v>
      </c>
      <c r="AY264" s="237" t="s">
        <v>160</v>
      </c>
    </row>
    <row r="265" s="11" customFormat="1">
      <c r="B265" s="226"/>
      <c r="C265" s="227"/>
      <c r="D265" s="228" t="s">
        <v>170</v>
      </c>
      <c r="E265" s="229" t="s">
        <v>21</v>
      </c>
      <c r="F265" s="230" t="s">
        <v>487</v>
      </c>
      <c r="G265" s="227"/>
      <c r="H265" s="231">
        <v>99.599999999999994</v>
      </c>
      <c r="I265" s="232"/>
      <c r="J265" s="227"/>
      <c r="K265" s="227"/>
      <c r="L265" s="233"/>
      <c r="M265" s="234"/>
      <c r="N265" s="235"/>
      <c r="O265" s="235"/>
      <c r="P265" s="235"/>
      <c r="Q265" s="235"/>
      <c r="R265" s="235"/>
      <c r="S265" s="235"/>
      <c r="T265" s="236"/>
      <c r="AT265" s="237" t="s">
        <v>170</v>
      </c>
      <c r="AU265" s="237" t="s">
        <v>86</v>
      </c>
      <c r="AV265" s="11" t="s">
        <v>86</v>
      </c>
      <c r="AW265" s="11" t="s">
        <v>35</v>
      </c>
      <c r="AX265" s="11" t="s">
        <v>72</v>
      </c>
      <c r="AY265" s="237" t="s">
        <v>160</v>
      </c>
    </row>
    <row r="266" s="12" customFormat="1">
      <c r="B266" s="238"/>
      <c r="C266" s="239"/>
      <c r="D266" s="228" t="s">
        <v>170</v>
      </c>
      <c r="E266" s="240" t="s">
        <v>21</v>
      </c>
      <c r="F266" s="241" t="s">
        <v>185</v>
      </c>
      <c r="G266" s="239"/>
      <c r="H266" s="242">
        <v>239.09100000000001</v>
      </c>
      <c r="I266" s="243"/>
      <c r="J266" s="239"/>
      <c r="K266" s="239"/>
      <c r="L266" s="244"/>
      <c r="M266" s="245"/>
      <c r="N266" s="246"/>
      <c r="O266" s="246"/>
      <c r="P266" s="246"/>
      <c r="Q266" s="246"/>
      <c r="R266" s="246"/>
      <c r="S266" s="246"/>
      <c r="T266" s="247"/>
      <c r="AT266" s="248" t="s">
        <v>170</v>
      </c>
      <c r="AU266" s="248" t="s">
        <v>86</v>
      </c>
      <c r="AV266" s="12" t="s">
        <v>161</v>
      </c>
      <c r="AW266" s="12" t="s">
        <v>35</v>
      </c>
      <c r="AX266" s="12" t="s">
        <v>77</v>
      </c>
      <c r="AY266" s="248" t="s">
        <v>160</v>
      </c>
    </row>
    <row r="267" s="1" customFormat="1" ht="25.5" customHeight="1">
      <c r="B267" s="45"/>
      <c r="C267" s="214" t="s">
        <v>509</v>
      </c>
      <c r="D267" s="214" t="s">
        <v>163</v>
      </c>
      <c r="E267" s="215" t="s">
        <v>510</v>
      </c>
      <c r="F267" s="216" t="s">
        <v>511</v>
      </c>
      <c r="G267" s="217" t="s">
        <v>189</v>
      </c>
      <c r="H267" s="218">
        <v>30</v>
      </c>
      <c r="I267" s="219"/>
      <c r="J267" s="220">
        <f>ROUND(I267*H267,2)</f>
        <v>0</v>
      </c>
      <c r="K267" s="216" t="s">
        <v>167</v>
      </c>
      <c r="L267" s="71"/>
      <c r="M267" s="221" t="s">
        <v>21</v>
      </c>
      <c r="N267" s="222" t="s">
        <v>43</v>
      </c>
      <c r="O267" s="46"/>
      <c r="P267" s="223">
        <f>O267*H267</f>
        <v>0</v>
      </c>
      <c r="Q267" s="223">
        <v>0</v>
      </c>
      <c r="R267" s="223">
        <f>Q267*H267</f>
        <v>0</v>
      </c>
      <c r="S267" s="223">
        <v>0.0044000000000000003</v>
      </c>
      <c r="T267" s="224">
        <f>S267*H267</f>
        <v>0.13200000000000001</v>
      </c>
      <c r="AR267" s="23" t="s">
        <v>239</v>
      </c>
      <c r="AT267" s="23" t="s">
        <v>163</v>
      </c>
      <c r="AU267" s="23" t="s">
        <v>86</v>
      </c>
      <c r="AY267" s="23" t="s">
        <v>160</v>
      </c>
      <c r="BE267" s="225">
        <f>IF(N267="základní",J267,0)</f>
        <v>0</v>
      </c>
      <c r="BF267" s="225">
        <f>IF(N267="snížená",J267,0)</f>
        <v>0</v>
      </c>
      <c r="BG267" s="225">
        <f>IF(N267="zákl. přenesená",J267,0)</f>
        <v>0</v>
      </c>
      <c r="BH267" s="225">
        <f>IF(N267="sníž. přenesená",J267,0)</f>
        <v>0</v>
      </c>
      <c r="BI267" s="225">
        <f>IF(N267="nulová",J267,0)</f>
        <v>0</v>
      </c>
      <c r="BJ267" s="23" t="s">
        <v>77</v>
      </c>
      <c r="BK267" s="225">
        <f>ROUND(I267*H267,2)</f>
        <v>0</v>
      </c>
      <c r="BL267" s="23" t="s">
        <v>239</v>
      </c>
      <c r="BM267" s="23" t="s">
        <v>512</v>
      </c>
    </row>
    <row r="268" s="11" customFormat="1">
      <c r="B268" s="226"/>
      <c r="C268" s="227"/>
      <c r="D268" s="228" t="s">
        <v>170</v>
      </c>
      <c r="E268" s="229" t="s">
        <v>21</v>
      </c>
      <c r="F268" s="230" t="s">
        <v>513</v>
      </c>
      <c r="G268" s="227"/>
      <c r="H268" s="231">
        <v>30</v>
      </c>
      <c r="I268" s="232"/>
      <c r="J268" s="227"/>
      <c r="K268" s="227"/>
      <c r="L268" s="233"/>
      <c r="M268" s="234"/>
      <c r="N268" s="235"/>
      <c r="O268" s="235"/>
      <c r="P268" s="235"/>
      <c r="Q268" s="235"/>
      <c r="R268" s="235"/>
      <c r="S268" s="235"/>
      <c r="T268" s="236"/>
      <c r="AT268" s="237" t="s">
        <v>170</v>
      </c>
      <c r="AU268" s="237" t="s">
        <v>86</v>
      </c>
      <c r="AV268" s="11" t="s">
        <v>86</v>
      </c>
      <c r="AW268" s="11" t="s">
        <v>35</v>
      </c>
      <c r="AX268" s="11" t="s">
        <v>77</v>
      </c>
      <c r="AY268" s="237" t="s">
        <v>160</v>
      </c>
    </row>
    <row r="269" s="1" customFormat="1" ht="25.5" customHeight="1">
      <c r="B269" s="45"/>
      <c r="C269" s="214" t="s">
        <v>514</v>
      </c>
      <c r="D269" s="214" t="s">
        <v>163</v>
      </c>
      <c r="E269" s="215" t="s">
        <v>515</v>
      </c>
      <c r="F269" s="216" t="s">
        <v>516</v>
      </c>
      <c r="G269" s="217" t="s">
        <v>189</v>
      </c>
      <c r="H269" s="218">
        <v>64.980000000000004</v>
      </c>
      <c r="I269" s="219"/>
      <c r="J269" s="220">
        <f>ROUND(I269*H269,2)</f>
        <v>0</v>
      </c>
      <c r="K269" s="216" t="s">
        <v>167</v>
      </c>
      <c r="L269" s="71"/>
      <c r="M269" s="221" t="s">
        <v>21</v>
      </c>
      <c r="N269" s="222" t="s">
        <v>43</v>
      </c>
      <c r="O269" s="46"/>
      <c r="P269" s="223">
        <f>O269*H269</f>
        <v>0</v>
      </c>
      <c r="Q269" s="223">
        <v>0</v>
      </c>
      <c r="R269" s="223">
        <f>Q269*H269</f>
        <v>0</v>
      </c>
      <c r="S269" s="223">
        <v>0.011730000000000001</v>
      </c>
      <c r="T269" s="224">
        <f>S269*H269</f>
        <v>0.7622154000000001</v>
      </c>
      <c r="AR269" s="23" t="s">
        <v>239</v>
      </c>
      <c r="AT269" s="23" t="s">
        <v>163</v>
      </c>
      <c r="AU269" s="23" t="s">
        <v>86</v>
      </c>
      <c r="AY269" s="23" t="s">
        <v>160</v>
      </c>
      <c r="BE269" s="225">
        <f>IF(N269="základní",J269,0)</f>
        <v>0</v>
      </c>
      <c r="BF269" s="225">
        <f>IF(N269="snížená",J269,0)</f>
        <v>0</v>
      </c>
      <c r="BG269" s="225">
        <f>IF(N269="zákl. přenesená",J269,0)</f>
        <v>0</v>
      </c>
      <c r="BH269" s="225">
        <f>IF(N269="sníž. přenesená",J269,0)</f>
        <v>0</v>
      </c>
      <c r="BI269" s="225">
        <f>IF(N269="nulová",J269,0)</f>
        <v>0</v>
      </c>
      <c r="BJ269" s="23" t="s">
        <v>77</v>
      </c>
      <c r="BK269" s="225">
        <f>ROUND(I269*H269,2)</f>
        <v>0</v>
      </c>
      <c r="BL269" s="23" t="s">
        <v>239</v>
      </c>
      <c r="BM269" s="23" t="s">
        <v>517</v>
      </c>
    </row>
    <row r="270" s="11" customFormat="1">
      <c r="B270" s="226"/>
      <c r="C270" s="227"/>
      <c r="D270" s="228" t="s">
        <v>170</v>
      </c>
      <c r="E270" s="229" t="s">
        <v>21</v>
      </c>
      <c r="F270" s="230" t="s">
        <v>518</v>
      </c>
      <c r="G270" s="227"/>
      <c r="H270" s="231">
        <v>21.66</v>
      </c>
      <c r="I270" s="232"/>
      <c r="J270" s="227"/>
      <c r="K270" s="227"/>
      <c r="L270" s="233"/>
      <c r="M270" s="234"/>
      <c r="N270" s="235"/>
      <c r="O270" s="235"/>
      <c r="P270" s="235"/>
      <c r="Q270" s="235"/>
      <c r="R270" s="235"/>
      <c r="S270" s="235"/>
      <c r="T270" s="236"/>
      <c r="AT270" s="237" t="s">
        <v>170</v>
      </c>
      <c r="AU270" s="237" t="s">
        <v>86</v>
      </c>
      <c r="AV270" s="11" t="s">
        <v>86</v>
      </c>
      <c r="AW270" s="11" t="s">
        <v>35</v>
      </c>
      <c r="AX270" s="11" t="s">
        <v>72</v>
      </c>
      <c r="AY270" s="237" t="s">
        <v>160</v>
      </c>
    </row>
    <row r="271" s="11" customFormat="1">
      <c r="B271" s="226"/>
      <c r="C271" s="227"/>
      <c r="D271" s="228" t="s">
        <v>170</v>
      </c>
      <c r="E271" s="229" t="s">
        <v>21</v>
      </c>
      <c r="F271" s="230" t="s">
        <v>519</v>
      </c>
      <c r="G271" s="227"/>
      <c r="H271" s="231">
        <v>43.32</v>
      </c>
      <c r="I271" s="232"/>
      <c r="J271" s="227"/>
      <c r="K271" s="227"/>
      <c r="L271" s="233"/>
      <c r="M271" s="234"/>
      <c r="N271" s="235"/>
      <c r="O271" s="235"/>
      <c r="P271" s="235"/>
      <c r="Q271" s="235"/>
      <c r="R271" s="235"/>
      <c r="S271" s="235"/>
      <c r="T271" s="236"/>
      <c r="AT271" s="237" t="s">
        <v>170</v>
      </c>
      <c r="AU271" s="237" t="s">
        <v>86</v>
      </c>
      <c r="AV271" s="11" t="s">
        <v>86</v>
      </c>
      <c r="AW271" s="11" t="s">
        <v>35</v>
      </c>
      <c r="AX271" s="11" t="s">
        <v>72</v>
      </c>
      <c r="AY271" s="237" t="s">
        <v>160</v>
      </c>
    </row>
    <row r="272" s="12" customFormat="1">
      <c r="B272" s="238"/>
      <c r="C272" s="239"/>
      <c r="D272" s="228" t="s">
        <v>170</v>
      </c>
      <c r="E272" s="240" t="s">
        <v>21</v>
      </c>
      <c r="F272" s="241" t="s">
        <v>185</v>
      </c>
      <c r="G272" s="239"/>
      <c r="H272" s="242">
        <v>64.980000000000004</v>
      </c>
      <c r="I272" s="243"/>
      <c r="J272" s="239"/>
      <c r="K272" s="239"/>
      <c r="L272" s="244"/>
      <c r="M272" s="245"/>
      <c r="N272" s="246"/>
      <c r="O272" s="246"/>
      <c r="P272" s="246"/>
      <c r="Q272" s="246"/>
      <c r="R272" s="246"/>
      <c r="S272" s="246"/>
      <c r="T272" s="247"/>
      <c r="AT272" s="248" t="s">
        <v>170</v>
      </c>
      <c r="AU272" s="248" t="s">
        <v>86</v>
      </c>
      <c r="AV272" s="12" t="s">
        <v>161</v>
      </c>
      <c r="AW272" s="12" t="s">
        <v>35</v>
      </c>
      <c r="AX272" s="12" t="s">
        <v>77</v>
      </c>
      <c r="AY272" s="248" t="s">
        <v>160</v>
      </c>
    </row>
    <row r="273" s="1" customFormat="1" ht="25.5" customHeight="1">
      <c r="B273" s="45"/>
      <c r="C273" s="214" t="s">
        <v>520</v>
      </c>
      <c r="D273" s="214" t="s">
        <v>163</v>
      </c>
      <c r="E273" s="215" t="s">
        <v>521</v>
      </c>
      <c r="F273" s="216" t="s">
        <v>522</v>
      </c>
      <c r="G273" s="217" t="s">
        <v>166</v>
      </c>
      <c r="H273" s="218">
        <v>617.53200000000004</v>
      </c>
      <c r="I273" s="219"/>
      <c r="J273" s="220">
        <f>ROUND(I273*H273,2)</f>
        <v>0</v>
      </c>
      <c r="K273" s="216" t="s">
        <v>167</v>
      </c>
      <c r="L273" s="71"/>
      <c r="M273" s="221" t="s">
        <v>21</v>
      </c>
      <c r="N273" s="222" t="s">
        <v>43</v>
      </c>
      <c r="O273" s="46"/>
      <c r="P273" s="223">
        <f>O273*H273</f>
        <v>0</v>
      </c>
      <c r="Q273" s="223">
        <v>0</v>
      </c>
      <c r="R273" s="223">
        <f>Q273*H273</f>
        <v>0</v>
      </c>
      <c r="S273" s="223">
        <v>0</v>
      </c>
      <c r="T273" s="224">
        <f>S273*H273</f>
        <v>0</v>
      </c>
      <c r="AR273" s="23" t="s">
        <v>239</v>
      </c>
      <c r="AT273" s="23" t="s">
        <v>163</v>
      </c>
      <c r="AU273" s="23" t="s">
        <v>86</v>
      </c>
      <c r="AY273" s="23" t="s">
        <v>160</v>
      </c>
      <c r="BE273" s="225">
        <f>IF(N273="základní",J273,0)</f>
        <v>0</v>
      </c>
      <c r="BF273" s="225">
        <f>IF(N273="snížená",J273,0)</f>
        <v>0</v>
      </c>
      <c r="BG273" s="225">
        <f>IF(N273="zákl. přenesená",J273,0)</f>
        <v>0</v>
      </c>
      <c r="BH273" s="225">
        <f>IF(N273="sníž. přenesená",J273,0)</f>
        <v>0</v>
      </c>
      <c r="BI273" s="225">
        <f>IF(N273="nulová",J273,0)</f>
        <v>0</v>
      </c>
      <c r="BJ273" s="23" t="s">
        <v>77</v>
      </c>
      <c r="BK273" s="225">
        <f>ROUND(I273*H273,2)</f>
        <v>0</v>
      </c>
      <c r="BL273" s="23" t="s">
        <v>239</v>
      </c>
      <c r="BM273" s="23" t="s">
        <v>523</v>
      </c>
    </row>
    <row r="274" s="11" customFormat="1">
      <c r="B274" s="226"/>
      <c r="C274" s="227"/>
      <c r="D274" s="228" t="s">
        <v>170</v>
      </c>
      <c r="E274" s="229" t="s">
        <v>21</v>
      </c>
      <c r="F274" s="230" t="s">
        <v>84</v>
      </c>
      <c r="G274" s="227"/>
      <c r="H274" s="231">
        <v>615.53200000000004</v>
      </c>
      <c r="I274" s="232"/>
      <c r="J274" s="227"/>
      <c r="K274" s="227"/>
      <c r="L274" s="233"/>
      <c r="M274" s="234"/>
      <c r="N274" s="235"/>
      <c r="O274" s="235"/>
      <c r="P274" s="235"/>
      <c r="Q274" s="235"/>
      <c r="R274" s="235"/>
      <c r="S274" s="235"/>
      <c r="T274" s="236"/>
      <c r="AT274" s="237" t="s">
        <v>170</v>
      </c>
      <c r="AU274" s="237" t="s">
        <v>86</v>
      </c>
      <c r="AV274" s="11" t="s">
        <v>86</v>
      </c>
      <c r="AW274" s="11" t="s">
        <v>35</v>
      </c>
      <c r="AX274" s="11" t="s">
        <v>72</v>
      </c>
      <c r="AY274" s="237" t="s">
        <v>160</v>
      </c>
    </row>
    <row r="275" s="11" customFormat="1">
      <c r="B275" s="226"/>
      <c r="C275" s="227"/>
      <c r="D275" s="228" t="s">
        <v>170</v>
      </c>
      <c r="E275" s="229" t="s">
        <v>21</v>
      </c>
      <c r="F275" s="230" t="s">
        <v>524</v>
      </c>
      <c r="G275" s="227"/>
      <c r="H275" s="231">
        <v>2</v>
      </c>
      <c r="I275" s="232"/>
      <c r="J275" s="227"/>
      <c r="K275" s="227"/>
      <c r="L275" s="233"/>
      <c r="M275" s="234"/>
      <c r="N275" s="235"/>
      <c r="O275" s="235"/>
      <c r="P275" s="235"/>
      <c r="Q275" s="235"/>
      <c r="R275" s="235"/>
      <c r="S275" s="235"/>
      <c r="T275" s="236"/>
      <c r="AT275" s="237" t="s">
        <v>170</v>
      </c>
      <c r="AU275" s="237" t="s">
        <v>86</v>
      </c>
      <c r="AV275" s="11" t="s">
        <v>86</v>
      </c>
      <c r="AW275" s="11" t="s">
        <v>35</v>
      </c>
      <c r="AX275" s="11" t="s">
        <v>72</v>
      </c>
      <c r="AY275" s="237" t="s">
        <v>160</v>
      </c>
    </row>
    <row r="276" s="12" customFormat="1">
      <c r="B276" s="238"/>
      <c r="C276" s="239"/>
      <c r="D276" s="228" t="s">
        <v>170</v>
      </c>
      <c r="E276" s="240" t="s">
        <v>21</v>
      </c>
      <c r="F276" s="241" t="s">
        <v>185</v>
      </c>
      <c r="G276" s="239"/>
      <c r="H276" s="242">
        <v>617.53200000000004</v>
      </c>
      <c r="I276" s="243"/>
      <c r="J276" s="239"/>
      <c r="K276" s="239"/>
      <c r="L276" s="244"/>
      <c r="M276" s="245"/>
      <c r="N276" s="246"/>
      <c r="O276" s="246"/>
      <c r="P276" s="246"/>
      <c r="Q276" s="246"/>
      <c r="R276" s="246"/>
      <c r="S276" s="246"/>
      <c r="T276" s="247"/>
      <c r="AT276" s="248" t="s">
        <v>170</v>
      </c>
      <c r="AU276" s="248" t="s">
        <v>86</v>
      </c>
      <c r="AV276" s="12" t="s">
        <v>161</v>
      </c>
      <c r="AW276" s="12" t="s">
        <v>35</v>
      </c>
      <c r="AX276" s="12" t="s">
        <v>77</v>
      </c>
      <c r="AY276" s="248" t="s">
        <v>160</v>
      </c>
    </row>
    <row r="277" s="1" customFormat="1" ht="16.5" customHeight="1">
      <c r="B277" s="45"/>
      <c r="C277" s="214" t="s">
        <v>525</v>
      </c>
      <c r="D277" s="214" t="s">
        <v>163</v>
      </c>
      <c r="E277" s="215" t="s">
        <v>526</v>
      </c>
      <c r="F277" s="216" t="s">
        <v>527</v>
      </c>
      <c r="G277" s="217" t="s">
        <v>189</v>
      </c>
      <c r="H277" s="218">
        <v>83</v>
      </c>
      <c r="I277" s="219"/>
      <c r="J277" s="220">
        <f>ROUND(I277*H277,2)</f>
        <v>0</v>
      </c>
      <c r="K277" s="216" t="s">
        <v>167</v>
      </c>
      <c r="L277" s="71"/>
      <c r="M277" s="221" t="s">
        <v>21</v>
      </c>
      <c r="N277" s="222" t="s">
        <v>43</v>
      </c>
      <c r="O277" s="46"/>
      <c r="P277" s="223">
        <f>O277*H277</f>
        <v>0</v>
      </c>
      <c r="Q277" s="223">
        <v>0</v>
      </c>
      <c r="R277" s="223">
        <f>Q277*H277</f>
        <v>0</v>
      </c>
      <c r="S277" s="223">
        <v>0</v>
      </c>
      <c r="T277" s="224">
        <f>S277*H277</f>
        <v>0</v>
      </c>
      <c r="AR277" s="23" t="s">
        <v>239</v>
      </c>
      <c r="AT277" s="23" t="s">
        <v>163</v>
      </c>
      <c r="AU277" s="23" t="s">
        <v>86</v>
      </c>
      <c r="AY277" s="23" t="s">
        <v>160</v>
      </c>
      <c r="BE277" s="225">
        <f>IF(N277="základní",J277,0)</f>
        <v>0</v>
      </c>
      <c r="BF277" s="225">
        <f>IF(N277="snížená",J277,0)</f>
        <v>0</v>
      </c>
      <c r="BG277" s="225">
        <f>IF(N277="zákl. přenesená",J277,0)</f>
        <v>0</v>
      </c>
      <c r="BH277" s="225">
        <f>IF(N277="sníž. přenesená",J277,0)</f>
        <v>0</v>
      </c>
      <c r="BI277" s="225">
        <f>IF(N277="nulová",J277,0)</f>
        <v>0</v>
      </c>
      <c r="BJ277" s="23" t="s">
        <v>77</v>
      </c>
      <c r="BK277" s="225">
        <f>ROUND(I277*H277,2)</f>
        <v>0</v>
      </c>
      <c r="BL277" s="23" t="s">
        <v>239</v>
      </c>
      <c r="BM277" s="23" t="s">
        <v>528</v>
      </c>
    </row>
    <row r="278" s="11" customFormat="1">
      <c r="B278" s="226"/>
      <c r="C278" s="227"/>
      <c r="D278" s="228" t="s">
        <v>170</v>
      </c>
      <c r="E278" s="229" t="s">
        <v>21</v>
      </c>
      <c r="F278" s="230" t="s">
        <v>529</v>
      </c>
      <c r="G278" s="227"/>
      <c r="H278" s="231">
        <v>83</v>
      </c>
      <c r="I278" s="232"/>
      <c r="J278" s="227"/>
      <c r="K278" s="227"/>
      <c r="L278" s="233"/>
      <c r="M278" s="234"/>
      <c r="N278" s="235"/>
      <c r="O278" s="235"/>
      <c r="P278" s="235"/>
      <c r="Q278" s="235"/>
      <c r="R278" s="235"/>
      <c r="S278" s="235"/>
      <c r="T278" s="236"/>
      <c r="AT278" s="237" t="s">
        <v>170</v>
      </c>
      <c r="AU278" s="237" t="s">
        <v>86</v>
      </c>
      <c r="AV278" s="11" t="s">
        <v>86</v>
      </c>
      <c r="AW278" s="11" t="s">
        <v>35</v>
      </c>
      <c r="AX278" s="11" t="s">
        <v>72</v>
      </c>
      <c r="AY278" s="237" t="s">
        <v>160</v>
      </c>
    </row>
    <row r="279" s="12" customFormat="1">
      <c r="B279" s="238"/>
      <c r="C279" s="239"/>
      <c r="D279" s="228" t="s">
        <v>170</v>
      </c>
      <c r="E279" s="240" t="s">
        <v>98</v>
      </c>
      <c r="F279" s="241" t="s">
        <v>185</v>
      </c>
      <c r="G279" s="239"/>
      <c r="H279" s="242">
        <v>83</v>
      </c>
      <c r="I279" s="243"/>
      <c r="J279" s="239"/>
      <c r="K279" s="239"/>
      <c r="L279" s="244"/>
      <c r="M279" s="245"/>
      <c r="N279" s="246"/>
      <c r="O279" s="246"/>
      <c r="P279" s="246"/>
      <c r="Q279" s="246"/>
      <c r="R279" s="246"/>
      <c r="S279" s="246"/>
      <c r="T279" s="247"/>
      <c r="AT279" s="248" t="s">
        <v>170</v>
      </c>
      <c r="AU279" s="248" t="s">
        <v>86</v>
      </c>
      <c r="AV279" s="12" t="s">
        <v>161</v>
      </c>
      <c r="AW279" s="12" t="s">
        <v>35</v>
      </c>
      <c r="AX279" s="12" t="s">
        <v>77</v>
      </c>
      <c r="AY279" s="248" t="s">
        <v>160</v>
      </c>
    </row>
    <row r="280" s="1" customFormat="1" ht="16.5" customHeight="1">
      <c r="B280" s="45"/>
      <c r="C280" s="249" t="s">
        <v>530</v>
      </c>
      <c r="D280" s="249" t="s">
        <v>366</v>
      </c>
      <c r="E280" s="250" t="s">
        <v>531</v>
      </c>
      <c r="F280" s="251" t="s">
        <v>532</v>
      </c>
      <c r="G280" s="252" t="s">
        <v>196</v>
      </c>
      <c r="H280" s="253">
        <v>2.012</v>
      </c>
      <c r="I280" s="254"/>
      <c r="J280" s="255">
        <f>ROUND(I280*H280,2)</f>
        <v>0</v>
      </c>
      <c r="K280" s="251" t="s">
        <v>167</v>
      </c>
      <c r="L280" s="256"/>
      <c r="M280" s="257" t="s">
        <v>21</v>
      </c>
      <c r="N280" s="258" t="s">
        <v>43</v>
      </c>
      <c r="O280" s="46"/>
      <c r="P280" s="223">
        <f>O280*H280</f>
        <v>0</v>
      </c>
      <c r="Q280" s="223">
        <v>0.55000000000000004</v>
      </c>
      <c r="R280" s="223">
        <f>Q280*H280</f>
        <v>1.1066</v>
      </c>
      <c r="S280" s="223">
        <v>0</v>
      </c>
      <c r="T280" s="224">
        <f>S280*H280</f>
        <v>0</v>
      </c>
      <c r="AR280" s="23" t="s">
        <v>316</v>
      </c>
      <c r="AT280" s="23" t="s">
        <v>366</v>
      </c>
      <c r="AU280" s="23" t="s">
        <v>86</v>
      </c>
      <c r="AY280" s="23" t="s">
        <v>160</v>
      </c>
      <c r="BE280" s="225">
        <f>IF(N280="základní",J280,0)</f>
        <v>0</v>
      </c>
      <c r="BF280" s="225">
        <f>IF(N280="snížená",J280,0)</f>
        <v>0</v>
      </c>
      <c r="BG280" s="225">
        <f>IF(N280="zákl. přenesená",J280,0)</f>
        <v>0</v>
      </c>
      <c r="BH280" s="225">
        <f>IF(N280="sníž. přenesená",J280,0)</f>
        <v>0</v>
      </c>
      <c r="BI280" s="225">
        <f>IF(N280="nulová",J280,0)</f>
        <v>0</v>
      </c>
      <c r="BJ280" s="23" t="s">
        <v>77</v>
      </c>
      <c r="BK280" s="225">
        <f>ROUND(I280*H280,2)</f>
        <v>0</v>
      </c>
      <c r="BL280" s="23" t="s">
        <v>239</v>
      </c>
      <c r="BM280" s="23" t="s">
        <v>533</v>
      </c>
    </row>
    <row r="281" s="11" customFormat="1">
      <c r="B281" s="226"/>
      <c r="C281" s="227"/>
      <c r="D281" s="228" t="s">
        <v>170</v>
      </c>
      <c r="E281" s="229" t="s">
        <v>21</v>
      </c>
      <c r="F281" s="230" t="s">
        <v>534</v>
      </c>
      <c r="G281" s="227"/>
      <c r="H281" s="231">
        <v>1.7929999999999999</v>
      </c>
      <c r="I281" s="232"/>
      <c r="J281" s="227"/>
      <c r="K281" s="227"/>
      <c r="L281" s="233"/>
      <c r="M281" s="234"/>
      <c r="N281" s="235"/>
      <c r="O281" s="235"/>
      <c r="P281" s="235"/>
      <c r="Q281" s="235"/>
      <c r="R281" s="235"/>
      <c r="S281" s="235"/>
      <c r="T281" s="236"/>
      <c r="AT281" s="237" t="s">
        <v>170</v>
      </c>
      <c r="AU281" s="237" t="s">
        <v>86</v>
      </c>
      <c r="AV281" s="11" t="s">
        <v>86</v>
      </c>
      <c r="AW281" s="11" t="s">
        <v>35</v>
      </c>
      <c r="AX281" s="11" t="s">
        <v>72</v>
      </c>
      <c r="AY281" s="237" t="s">
        <v>160</v>
      </c>
    </row>
    <row r="282" s="11" customFormat="1">
      <c r="B282" s="226"/>
      <c r="C282" s="227"/>
      <c r="D282" s="228" t="s">
        <v>170</v>
      </c>
      <c r="E282" s="229" t="s">
        <v>21</v>
      </c>
      <c r="F282" s="230" t="s">
        <v>535</v>
      </c>
      <c r="G282" s="227"/>
      <c r="H282" s="231">
        <v>0.219</v>
      </c>
      <c r="I282" s="232"/>
      <c r="J282" s="227"/>
      <c r="K282" s="227"/>
      <c r="L282" s="233"/>
      <c r="M282" s="234"/>
      <c r="N282" s="235"/>
      <c r="O282" s="235"/>
      <c r="P282" s="235"/>
      <c r="Q282" s="235"/>
      <c r="R282" s="235"/>
      <c r="S282" s="235"/>
      <c r="T282" s="236"/>
      <c r="AT282" s="237" t="s">
        <v>170</v>
      </c>
      <c r="AU282" s="237" t="s">
        <v>86</v>
      </c>
      <c r="AV282" s="11" t="s">
        <v>86</v>
      </c>
      <c r="AW282" s="11" t="s">
        <v>35</v>
      </c>
      <c r="AX282" s="11" t="s">
        <v>72</v>
      </c>
      <c r="AY282" s="237" t="s">
        <v>160</v>
      </c>
    </row>
    <row r="283" s="12" customFormat="1">
      <c r="B283" s="238"/>
      <c r="C283" s="239"/>
      <c r="D283" s="228" t="s">
        <v>170</v>
      </c>
      <c r="E283" s="240" t="s">
        <v>90</v>
      </c>
      <c r="F283" s="241" t="s">
        <v>185</v>
      </c>
      <c r="G283" s="239"/>
      <c r="H283" s="242">
        <v>2.012</v>
      </c>
      <c r="I283" s="243"/>
      <c r="J283" s="239"/>
      <c r="K283" s="239"/>
      <c r="L283" s="244"/>
      <c r="M283" s="245"/>
      <c r="N283" s="246"/>
      <c r="O283" s="246"/>
      <c r="P283" s="246"/>
      <c r="Q283" s="246"/>
      <c r="R283" s="246"/>
      <c r="S283" s="246"/>
      <c r="T283" s="247"/>
      <c r="AT283" s="248" t="s">
        <v>170</v>
      </c>
      <c r="AU283" s="248" t="s">
        <v>86</v>
      </c>
      <c r="AV283" s="12" t="s">
        <v>161</v>
      </c>
      <c r="AW283" s="12" t="s">
        <v>35</v>
      </c>
      <c r="AX283" s="12" t="s">
        <v>77</v>
      </c>
      <c r="AY283" s="248" t="s">
        <v>160</v>
      </c>
    </row>
    <row r="284" s="1" customFormat="1" ht="25.5" customHeight="1">
      <c r="B284" s="45"/>
      <c r="C284" s="214" t="s">
        <v>536</v>
      </c>
      <c r="D284" s="214" t="s">
        <v>163</v>
      </c>
      <c r="E284" s="215" t="s">
        <v>537</v>
      </c>
      <c r="F284" s="216" t="s">
        <v>538</v>
      </c>
      <c r="G284" s="217" t="s">
        <v>166</v>
      </c>
      <c r="H284" s="218">
        <v>25</v>
      </c>
      <c r="I284" s="219"/>
      <c r="J284" s="220">
        <f>ROUND(I284*H284,2)</f>
        <v>0</v>
      </c>
      <c r="K284" s="216" t="s">
        <v>167</v>
      </c>
      <c r="L284" s="71"/>
      <c r="M284" s="221" t="s">
        <v>21</v>
      </c>
      <c r="N284" s="222" t="s">
        <v>43</v>
      </c>
      <c r="O284" s="46"/>
      <c r="P284" s="223">
        <f>O284*H284</f>
        <v>0</v>
      </c>
      <c r="Q284" s="223">
        <v>0.019460000000000002</v>
      </c>
      <c r="R284" s="223">
        <f>Q284*H284</f>
        <v>0.48650000000000004</v>
      </c>
      <c r="S284" s="223">
        <v>0</v>
      </c>
      <c r="T284" s="224">
        <f>S284*H284</f>
        <v>0</v>
      </c>
      <c r="AR284" s="23" t="s">
        <v>239</v>
      </c>
      <c r="AT284" s="23" t="s">
        <v>163</v>
      </c>
      <c r="AU284" s="23" t="s">
        <v>86</v>
      </c>
      <c r="AY284" s="23" t="s">
        <v>160</v>
      </c>
      <c r="BE284" s="225">
        <f>IF(N284="základní",J284,0)</f>
        <v>0</v>
      </c>
      <c r="BF284" s="225">
        <f>IF(N284="snížená",J284,0)</f>
        <v>0</v>
      </c>
      <c r="BG284" s="225">
        <f>IF(N284="zákl. přenesená",J284,0)</f>
        <v>0</v>
      </c>
      <c r="BH284" s="225">
        <f>IF(N284="sníž. přenesená",J284,0)</f>
        <v>0</v>
      </c>
      <c r="BI284" s="225">
        <f>IF(N284="nulová",J284,0)</f>
        <v>0</v>
      </c>
      <c r="BJ284" s="23" t="s">
        <v>77</v>
      </c>
      <c r="BK284" s="225">
        <f>ROUND(I284*H284,2)</f>
        <v>0</v>
      </c>
      <c r="BL284" s="23" t="s">
        <v>239</v>
      </c>
      <c r="BM284" s="23" t="s">
        <v>539</v>
      </c>
    </row>
    <row r="285" s="11" customFormat="1">
      <c r="B285" s="226"/>
      <c r="C285" s="227"/>
      <c r="D285" s="228" t="s">
        <v>170</v>
      </c>
      <c r="E285" s="229" t="s">
        <v>21</v>
      </c>
      <c r="F285" s="230" t="s">
        <v>540</v>
      </c>
      <c r="G285" s="227"/>
      <c r="H285" s="231">
        <v>25</v>
      </c>
      <c r="I285" s="232"/>
      <c r="J285" s="227"/>
      <c r="K285" s="227"/>
      <c r="L285" s="233"/>
      <c r="M285" s="234"/>
      <c r="N285" s="235"/>
      <c r="O285" s="235"/>
      <c r="P285" s="235"/>
      <c r="Q285" s="235"/>
      <c r="R285" s="235"/>
      <c r="S285" s="235"/>
      <c r="T285" s="236"/>
      <c r="AT285" s="237" t="s">
        <v>170</v>
      </c>
      <c r="AU285" s="237" t="s">
        <v>86</v>
      </c>
      <c r="AV285" s="11" t="s">
        <v>86</v>
      </c>
      <c r="AW285" s="11" t="s">
        <v>35</v>
      </c>
      <c r="AX285" s="11" t="s">
        <v>77</v>
      </c>
      <c r="AY285" s="237" t="s">
        <v>160</v>
      </c>
    </row>
    <row r="286" s="1" customFormat="1" ht="25.5" customHeight="1">
      <c r="B286" s="45"/>
      <c r="C286" s="214" t="s">
        <v>541</v>
      </c>
      <c r="D286" s="214" t="s">
        <v>163</v>
      </c>
      <c r="E286" s="215" t="s">
        <v>542</v>
      </c>
      <c r="F286" s="216" t="s">
        <v>543</v>
      </c>
      <c r="G286" s="217" t="s">
        <v>196</v>
      </c>
      <c r="H286" s="218">
        <v>20.890999999999998</v>
      </c>
      <c r="I286" s="219"/>
      <c r="J286" s="220">
        <f>ROUND(I286*H286,2)</f>
        <v>0</v>
      </c>
      <c r="K286" s="216" t="s">
        <v>167</v>
      </c>
      <c r="L286" s="71"/>
      <c r="M286" s="221" t="s">
        <v>21</v>
      </c>
      <c r="N286" s="222" t="s">
        <v>43</v>
      </c>
      <c r="O286" s="46"/>
      <c r="P286" s="223">
        <f>O286*H286</f>
        <v>0</v>
      </c>
      <c r="Q286" s="223">
        <v>0.023369999999999998</v>
      </c>
      <c r="R286" s="223">
        <f>Q286*H286</f>
        <v>0.48822266999999991</v>
      </c>
      <c r="S286" s="223">
        <v>0</v>
      </c>
      <c r="T286" s="224">
        <f>S286*H286</f>
        <v>0</v>
      </c>
      <c r="AR286" s="23" t="s">
        <v>239</v>
      </c>
      <c r="AT286" s="23" t="s">
        <v>163</v>
      </c>
      <c r="AU286" s="23" t="s">
        <v>86</v>
      </c>
      <c r="AY286" s="23" t="s">
        <v>160</v>
      </c>
      <c r="BE286" s="225">
        <f>IF(N286="základní",J286,0)</f>
        <v>0</v>
      </c>
      <c r="BF286" s="225">
        <f>IF(N286="snížená",J286,0)</f>
        <v>0</v>
      </c>
      <c r="BG286" s="225">
        <f>IF(N286="zákl. přenesená",J286,0)</f>
        <v>0</v>
      </c>
      <c r="BH286" s="225">
        <f>IF(N286="sníž. přenesená",J286,0)</f>
        <v>0</v>
      </c>
      <c r="BI286" s="225">
        <f>IF(N286="nulová",J286,0)</f>
        <v>0</v>
      </c>
      <c r="BJ286" s="23" t="s">
        <v>77</v>
      </c>
      <c r="BK286" s="225">
        <f>ROUND(I286*H286,2)</f>
        <v>0</v>
      </c>
      <c r="BL286" s="23" t="s">
        <v>239</v>
      </c>
      <c r="BM286" s="23" t="s">
        <v>544</v>
      </c>
    </row>
    <row r="287" s="11" customFormat="1">
      <c r="B287" s="226"/>
      <c r="C287" s="227"/>
      <c r="D287" s="228" t="s">
        <v>170</v>
      </c>
      <c r="E287" s="229" t="s">
        <v>21</v>
      </c>
      <c r="F287" s="230" t="s">
        <v>545</v>
      </c>
      <c r="G287" s="227"/>
      <c r="H287" s="231">
        <v>20.890999999999998</v>
      </c>
      <c r="I287" s="232"/>
      <c r="J287" s="227"/>
      <c r="K287" s="227"/>
      <c r="L287" s="233"/>
      <c r="M287" s="234"/>
      <c r="N287" s="235"/>
      <c r="O287" s="235"/>
      <c r="P287" s="235"/>
      <c r="Q287" s="235"/>
      <c r="R287" s="235"/>
      <c r="S287" s="235"/>
      <c r="T287" s="236"/>
      <c r="AT287" s="237" t="s">
        <v>170</v>
      </c>
      <c r="AU287" s="237" t="s">
        <v>86</v>
      </c>
      <c r="AV287" s="11" t="s">
        <v>86</v>
      </c>
      <c r="AW287" s="11" t="s">
        <v>35</v>
      </c>
      <c r="AX287" s="11" t="s">
        <v>77</v>
      </c>
      <c r="AY287" s="237" t="s">
        <v>160</v>
      </c>
    </row>
    <row r="288" s="1" customFormat="1" ht="25.5" customHeight="1">
      <c r="B288" s="45"/>
      <c r="C288" s="214" t="s">
        <v>546</v>
      </c>
      <c r="D288" s="214" t="s">
        <v>163</v>
      </c>
      <c r="E288" s="215" t="s">
        <v>547</v>
      </c>
      <c r="F288" s="216" t="s">
        <v>548</v>
      </c>
      <c r="G288" s="217" t="s">
        <v>196</v>
      </c>
      <c r="H288" s="218">
        <v>3.492</v>
      </c>
      <c r="I288" s="219"/>
      <c r="J288" s="220">
        <f>ROUND(I288*H288,2)</f>
        <v>0</v>
      </c>
      <c r="K288" s="216" t="s">
        <v>21</v>
      </c>
      <c r="L288" s="71"/>
      <c r="M288" s="221" t="s">
        <v>21</v>
      </c>
      <c r="N288" s="222" t="s">
        <v>43</v>
      </c>
      <c r="O288" s="46"/>
      <c r="P288" s="223">
        <f>O288*H288</f>
        <v>0</v>
      </c>
      <c r="Q288" s="223">
        <v>0.023369999999999998</v>
      </c>
      <c r="R288" s="223">
        <f>Q288*H288</f>
        <v>0.081608039999999993</v>
      </c>
      <c r="S288" s="223">
        <v>0</v>
      </c>
      <c r="T288" s="224">
        <f>S288*H288</f>
        <v>0</v>
      </c>
      <c r="AR288" s="23" t="s">
        <v>239</v>
      </c>
      <c r="AT288" s="23" t="s">
        <v>163</v>
      </c>
      <c r="AU288" s="23" t="s">
        <v>86</v>
      </c>
      <c r="AY288" s="23" t="s">
        <v>160</v>
      </c>
      <c r="BE288" s="225">
        <f>IF(N288="základní",J288,0)</f>
        <v>0</v>
      </c>
      <c r="BF288" s="225">
        <f>IF(N288="snížená",J288,0)</f>
        <v>0</v>
      </c>
      <c r="BG288" s="225">
        <f>IF(N288="zákl. přenesená",J288,0)</f>
        <v>0</v>
      </c>
      <c r="BH288" s="225">
        <f>IF(N288="sníž. přenesená",J288,0)</f>
        <v>0</v>
      </c>
      <c r="BI288" s="225">
        <f>IF(N288="nulová",J288,0)</f>
        <v>0</v>
      </c>
      <c r="BJ288" s="23" t="s">
        <v>77</v>
      </c>
      <c r="BK288" s="225">
        <f>ROUND(I288*H288,2)</f>
        <v>0</v>
      </c>
      <c r="BL288" s="23" t="s">
        <v>239</v>
      </c>
      <c r="BM288" s="23" t="s">
        <v>549</v>
      </c>
    </row>
    <row r="289" s="11" customFormat="1">
      <c r="B289" s="226"/>
      <c r="C289" s="227"/>
      <c r="D289" s="228" t="s">
        <v>170</v>
      </c>
      <c r="E289" s="229" t="s">
        <v>21</v>
      </c>
      <c r="F289" s="230" t="s">
        <v>100</v>
      </c>
      <c r="G289" s="227"/>
      <c r="H289" s="231">
        <v>3.492</v>
      </c>
      <c r="I289" s="232"/>
      <c r="J289" s="227"/>
      <c r="K289" s="227"/>
      <c r="L289" s="233"/>
      <c r="M289" s="234"/>
      <c r="N289" s="235"/>
      <c r="O289" s="235"/>
      <c r="P289" s="235"/>
      <c r="Q289" s="235"/>
      <c r="R289" s="235"/>
      <c r="S289" s="235"/>
      <c r="T289" s="236"/>
      <c r="AT289" s="237" t="s">
        <v>170</v>
      </c>
      <c r="AU289" s="237" t="s">
        <v>86</v>
      </c>
      <c r="AV289" s="11" t="s">
        <v>86</v>
      </c>
      <c r="AW289" s="11" t="s">
        <v>35</v>
      </c>
      <c r="AX289" s="11" t="s">
        <v>77</v>
      </c>
      <c r="AY289" s="237" t="s">
        <v>160</v>
      </c>
    </row>
    <row r="290" s="1" customFormat="1" ht="25.5" customHeight="1">
      <c r="B290" s="45"/>
      <c r="C290" s="214" t="s">
        <v>550</v>
      </c>
      <c r="D290" s="214" t="s">
        <v>163</v>
      </c>
      <c r="E290" s="215" t="s">
        <v>551</v>
      </c>
      <c r="F290" s="216" t="s">
        <v>552</v>
      </c>
      <c r="G290" s="217" t="s">
        <v>166</v>
      </c>
      <c r="H290" s="218">
        <v>122.3</v>
      </c>
      <c r="I290" s="219"/>
      <c r="J290" s="220">
        <f>ROUND(I290*H290,2)</f>
        <v>0</v>
      </c>
      <c r="K290" s="216" t="s">
        <v>167</v>
      </c>
      <c r="L290" s="71"/>
      <c r="M290" s="221" t="s">
        <v>21</v>
      </c>
      <c r="N290" s="222" t="s">
        <v>43</v>
      </c>
      <c r="O290" s="46"/>
      <c r="P290" s="223">
        <f>O290*H290</f>
        <v>0</v>
      </c>
      <c r="Q290" s="223">
        <v>0</v>
      </c>
      <c r="R290" s="223">
        <f>Q290*H290</f>
        <v>0</v>
      </c>
      <c r="S290" s="223">
        <v>0</v>
      </c>
      <c r="T290" s="224">
        <f>S290*H290</f>
        <v>0</v>
      </c>
      <c r="AR290" s="23" t="s">
        <v>239</v>
      </c>
      <c r="AT290" s="23" t="s">
        <v>163</v>
      </c>
      <c r="AU290" s="23" t="s">
        <v>86</v>
      </c>
      <c r="AY290" s="23" t="s">
        <v>160</v>
      </c>
      <c r="BE290" s="225">
        <f>IF(N290="základní",J290,0)</f>
        <v>0</v>
      </c>
      <c r="BF290" s="225">
        <f>IF(N290="snížená",J290,0)</f>
        <v>0</v>
      </c>
      <c r="BG290" s="225">
        <f>IF(N290="zákl. přenesená",J290,0)</f>
        <v>0</v>
      </c>
      <c r="BH290" s="225">
        <f>IF(N290="sníž. přenesená",J290,0)</f>
        <v>0</v>
      </c>
      <c r="BI290" s="225">
        <f>IF(N290="nulová",J290,0)</f>
        <v>0</v>
      </c>
      <c r="BJ290" s="23" t="s">
        <v>77</v>
      </c>
      <c r="BK290" s="225">
        <f>ROUND(I290*H290,2)</f>
        <v>0</v>
      </c>
      <c r="BL290" s="23" t="s">
        <v>239</v>
      </c>
      <c r="BM290" s="23" t="s">
        <v>553</v>
      </c>
    </row>
    <row r="291" s="11" customFormat="1">
      <c r="B291" s="226"/>
      <c r="C291" s="227"/>
      <c r="D291" s="228" t="s">
        <v>170</v>
      </c>
      <c r="E291" s="229" t="s">
        <v>21</v>
      </c>
      <c r="F291" s="230" t="s">
        <v>554</v>
      </c>
      <c r="G291" s="227"/>
      <c r="H291" s="231">
        <v>122.3</v>
      </c>
      <c r="I291" s="232"/>
      <c r="J291" s="227"/>
      <c r="K291" s="227"/>
      <c r="L291" s="233"/>
      <c r="M291" s="234"/>
      <c r="N291" s="235"/>
      <c r="O291" s="235"/>
      <c r="P291" s="235"/>
      <c r="Q291" s="235"/>
      <c r="R291" s="235"/>
      <c r="S291" s="235"/>
      <c r="T291" s="236"/>
      <c r="AT291" s="237" t="s">
        <v>170</v>
      </c>
      <c r="AU291" s="237" t="s">
        <v>86</v>
      </c>
      <c r="AV291" s="11" t="s">
        <v>86</v>
      </c>
      <c r="AW291" s="11" t="s">
        <v>35</v>
      </c>
      <c r="AX291" s="11" t="s">
        <v>77</v>
      </c>
      <c r="AY291" s="237" t="s">
        <v>160</v>
      </c>
    </row>
    <row r="292" s="1" customFormat="1" ht="25.5" customHeight="1">
      <c r="B292" s="45"/>
      <c r="C292" s="249" t="s">
        <v>555</v>
      </c>
      <c r="D292" s="249" t="s">
        <v>366</v>
      </c>
      <c r="E292" s="250" t="s">
        <v>556</v>
      </c>
      <c r="F292" s="251" t="s">
        <v>557</v>
      </c>
      <c r="G292" s="252" t="s">
        <v>196</v>
      </c>
      <c r="H292" s="253">
        <v>3.2290000000000001</v>
      </c>
      <c r="I292" s="254"/>
      <c r="J292" s="255">
        <f>ROUND(I292*H292,2)</f>
        <v>0</v>
      </c>
      <c r="K292" s="251" t="s">
        <v>167</v>
      </c>
      <c r="L292" s="256"/>
      <c r="M292" s="257" t="s">
        <v>21</v>
      </c>
      <c r="N292" s="258" t="s">
        <v>43</v>
      </c>
      <c r="O292" s="46"/>
      <c r="P292" s="223">
        <f>O292*H292</f>
        <v>0</v>
      </c>
      <c r="Q292" s="223">
        <v>0.55000000000000004</v>
      </c>
      <c r="R292" s="223">
        <f>Q292*H292</f>
        <v>1.7759500000000001</v>
      </c>
      <c r="S292" s="223">
        <v>0</v>
      </c>
      <c r="T292" s="224">
        <f>S292*H292</f>
        <v>0</v>
      </c>
      <c r="AR292" s="23" t="s">
        <v>316</v>
      </c>
      <c r="AT292" s="23" t="s">
        <v>366</v>
      </c>
      <c r="AU292" s="23" t="s">
        <v>86</v>
      </c>
      <c r="AY292" s="23" t="s">
        <v>160</v>
      </c>
      <c r="BE292" s="225">
        <f>IF(N292="základní",J292,0)</f>
        <v>0</v>
      </c>
      <c r="BF292" s="225">
        <f>IF(N292="snížená",J292,0)</f>
        <v>0</v>
      </c>
      <c r="BG292" s="225">
        <f>IF(N292="zákl. přenesená",J292,0)</f>
        <v>0</v>
      </c>
      <c r="BH292" s="225">
        <f>IF(N292="sníž. přenesená",J292,0)</f>
        <v>0</v>
      </c>
      <c r="BI292" s="225">
        <f>IF(N292="nulová",J292,0)</f>
        <v>0</v>
      </c>
      <c r="BJ292" s="23" t="s">
        <v>77</v>
      </c>
      <c r="BK292" s="225">
        <f>ROUND(I292*H292,2)</f>
        <v>0</v>
      </c>
      <c r="BL292" s="23" t="s">
        <v>239</v>
      </c>
      <c r="BM292" s="23" t="s">
        <v>558</v>
      </c>
    </row>
    <row r="293" s="11" customFormat="1">
      <c r="B293" s="226"/>
      <c r="C293" s="227"/>
      <c r="D293" s="228" t="s">
        <v>170</v>
      </c>
      <c r="E293" s="229" t="s">
        <v>21</v>
      </c>
      <c r="F293" s="230" t="s">
        <v>559</v>
      </c>
      <c r="G293" s="227"/>
      <c r="H293" s="231">
        <v>3.2290000000000001</v>
      </c>
      <c r="I293" s="232"/>
      <c r="J293" s="227"/>
      <c r="K293" s="227"/>
      <c r="L293" s="233"/>
      <c r="M293" s="234"/>
      <c r="N293" s="235"/>
      <c r="O293" s="235"/>
      <c r="P293" s="235"/>
      <c r="Q293" s="235"/>
      <c r="R293" s="235"/>
      <c r="S293" s="235"/>
      <c r="T293" s="236"/>
      <c r="AT293" s="237" t="s">
        <v>170</v>
      </c>
      <c r="AU293" s="237" t="s">
        <v>86</v>
      </c>
      <c r="AV293" s="11" t="s">
        <v>86</v>
      </c>
      <c r="AW293" s="11" t="s">
        <v>35</v>
      </c>
      <c r="AX293" s="11" t="s">
        <v>77</v>
      </c>
      <c r="AY293" s="237" t="s">
        <v>160</v>
      </c>
    </row>
    <row r="294" s="1" customFormat="1" ht="25.5" customHeight="1">
      <c r="B294" s="45"/>
      <c r="C294" s="214" t="s">
        <v>560</v>
      </c>
      <c r="D294" s="214" t="s">
        <v>163</v>
      </c>
      <c r="E294" s="215" t="s">
        <v>561</v>
      </c>
      <c r="F294" s="216" t="s">
        <v>562</v>
      </c>
      <c r="G294" s="217" t="s">
        <v>166</v>
      </c>
      <c r="H294" s="218">
        <v>38.399999999999999</v>
      </c>
      <c r="I294" s="219"/>
      <c r="J294" s="220">
        <f>ROUND(I294*H294,2)</f>
        <v>0</v>
      </c>
      <c r="K294" s="216" t="s">
        <v>167</v>
      </c>
      <c r="L294" s="71"/>
      <c r="M294" s="221" t="s">
        <v>21</v>
      </c>
      <c r="N294" s="222" t="s">
        <v>43</v>
      </c>
      <c r="O294" s="46"/>
      <c r="P294" s="223">
        <f>O294*H294</f>
        <v>0</v>
      </c>
      <c r="Q294" s="223">
        <v>0</v>
      </c>
      <c r="R294" s="223">
        <f>Q294*H294</f>
        <v>0</v>
      </c>
      <c r="S294" s="223">
        <v>0.014</v>
      </c>
      <c r="T294" s="224">
        <f>S294*H294</f>
        <v>0.53759999999999997</v>
      </c>
      <c r="AR294" s="23" t="s">
        <v>239</v>
      </c>
      <c r="AT294" s="23" t="s">
        <v>163</v>
      </c>
      <c r="AU294" s="23" t="s">
        <v>86</v>
      </c>
      <c r="AY294" s="23" t="s">
        <v>160</v>
      </c>
      <c r="BE294" s="225">
        <f>IF(N294="základní",J294,0)</f>
        <v>0</v>
      </c>
      <c r="BF294" s="225">
        <f>IF(N294="snížená",J294,0)</f>
        <v>0</v>
      </c>
      <c r="BG294" s="225">
        <f>IF(N294="zákl. přenesená",J294,0)</f>
        <v>0</v>
      </c>
      <c r="BH294" s="225">
        <f>IF(N294="sníž. přenesená",J294,0)</f>
        <v>0</v>
      </c>
      <c r="BI294" s="225">
        <f>IF(N294="nulová",J294,0)</f>
        <v>0</v>
      </c>
      <c r="BJ294" s="23" t="s">
        <v>77</v>
      </c>
      <c r="BK294" s="225">
        <f>ROUND(I294*H294,2)</f>
        <v>0</v>
      </c>
      <c r="BL294" s="23" t="s">
        <v>239</v>
      </c>
      <c r="BM294" s="23" t="s">
        <v>563</v>
      </c>
    </row>
    <row r="295" s="11" customFormat="1">
      <c r="B295" s="226"/>
      <c r="C295" s="227"/>
      <c r="D295" s="228" t="s">
        <v>170</v>
      </c>
      <c r="E295" s="229" t="s">
        <v>21</v>
      </c>
      <c r="F295" s="230" t="s">
        <v>564</v>
      </c>
      <c r="G295" s="227"/>
      <c r="H295" s="231">
        <v>38.399999999999999</v>
      </c>
      <c r="I295" s="232"/>
      <c r="J295" s="227"/>
      <c r="K295" s="227"/>
      <c r="L295" s="233"/>
      <c r="M295" s="234"/>
      <c r="N295" s="235"/>
      <c r="O295" s="235"/>
      <c r="P295" s="235"/>
      <c r="Q295" s="235"/>
      <c r="R295" s="235"/>
      <c r="S295" s="235"/>
      <c r="T295" s="236"/>
      <c r="AT295" s="237" t="s">
        <v>170</v>
      </c>
      <c r="AU295" s="237" t="s">
        <v>86</v>
      </c>
      <c r="AV295" s="11" t="s">
        <v>86</v>
      </c>
      <c r="AW295" s="11" t="s">
        <v>35</v>
      </c>
      <c r="AX295" s="11" t="s">
        <v>77</v>
      </c>
      <c r="AY295" s="237" t="s">
        <v>160</v>
      </c>
    </row>
    <row r="296" s="1" customFormat="1" ht="16.5" customHeight="1">
      <c r="B296" s="45"/>
      <c r="C296" s="214" t="s">
        <v>565</v>
      </c>
      <c r="D296" s="214" t="s">
        <v>163</v>
      </c>
      <c r="E296" s="215" t="s">
        <v>566</v>
      </c>
      <c r="F296" s="216" t="s">
        <v>567</v>
      </c>
      <c r="G296" s="217" t="s">
        <v>196</v>
      </c>
      <c r="H296" s="218">
        <v>3.2290000000000001</v>
      </c>
      <c r="I296" s="219"/>
      <c r="J296" s="220">
        <f>ROUND(I296*H296,2)</f>
        <v>0</v>
      </c>
      <c r="K296" s="216" t="s">
        <v>167</v>
      </c>
      <c r="L296" s="71"/>
      <c r="M296" s="221" t="s">
        <v>21</v>
      </c>
      <c r="N296" s="222" t="s">
        <v>43</v>
      </c>
      <c r="O296" s="46"/>
      <c r="P296" s="223">
        <f>O296*H296</f>
        <v>0</v>
      </c>
      <c r="Q296" s="223">
        <v>0.00281</v>
      </c>
      <c r="R296" s="223">
        <f>Q296*H296</f>
        <v>0.00907349</v>
      </c>
      <c r="S296" s="223">
        <v>0</v>
      </c>
      <c r="T296" s="224">
        <f>S296*H296</f>
        <v>0</v>
      </c>
      <c r="AR296" s="23" t="s">
        <v>239</v>
      </c>
      <c r="AT296" s="23" t="s">
        <v>163</v>
      </c>
      <c r="AU296" s="23" t="s">
        <v>86</v>
      </c>
      <c r="AY296" s="23" t="s">
        <v>160</v>
      </c>
      <c r="BE296" s="225">
        <f>IF(N296="základní",J296,0)</f>
        <v>0</v>
      </c>
      <c r="BF296" s="225">
        <f>IF(N296="snížená",J296,0)</f>
        <v>0</v>
      </c>
      <c r="BG296" s="225">
        <f>IF(N296="zákl. přenesená",J296,0)</f>
        <v>0</v>
      </c>
      <c r="BH296" s="225">
        <f>IF(N296="sníž. přenesená",J296,0)</f>
        <v>0</v>
      </c>
      <c r="BI296" s="225">
        <f>IF(N296="nulová",J296,0)</f>
        <v>0</v>
      </c>
      <c r="BJ296" s="23" t="s">
        <v>77</v>
      </c>
      <c r="BK296" s="225">
        <f>ROUND(I296*H296,2)</f>
        <v>0</v>
      </c>
      <c r="BL296" s="23" t="s">
        <v>239</v>
      </c>
      <c r="BM296" s="23" t="s">
        <v>568</v>
      </c>
    </row>
    <row r="297" s="1" customFormat="1" ht="38.25" customHeight="1">
      <c r="B297" s="45"/>
      <c r="C297" s="214" t="s">
        <v>569</v>
      </c>
      <c r="D297" s="214" t="s">
        <v>163</v>
      </c>
      <c r="E297" s="215" t="s">
        <v>570</v>
      </c>
      <c r="F297" s="216" t="s">
        <v>571</v>
      </c>
      <c r="G297" s="217" t="s">
        <v>306</v>
      </c>
      <c r="H297" s="218">
        <v>18.335999999999999</v>
      </c>
      <c r="I297" s="219"/>
      <c r="J297" s="220">
        <f>ROUND(I297*H297,2)</f>
        <v>0</v>
      </c>
      <c r="K297" s="216" t="s">
        <v>167</v>
      </c>
      <c r="L297" s="71"/>
      <c r="M297" s="221" t="s">
        <v>21</v>
      </c>
      <c r="N297" s="222" t="s">
        <v>43</v>
      </c>
      <c r="O297" s="46"/>
      <c r="P297" s="223">
        <f>O297*H297</f>
        <v>0</v>
      </c>
      <c r="Q297" s="223">
        <v>0</v>
      </c>
      <c r="R297" s="223">
        <f>Q297*H297</f>
        <v>0</v>
      </c>
      <c r="S297" s="223">
        <v>0</v>
      </c>
      <c r="T297" s="224">
        <f>S297*H297</f>
        <v>0</v>
      </c>
      <c r="AR297" s="23" t="s">
        <v>239</v>
      </c>
      <c r="AT297" s="23" t="s">
        <v>163</v>
      </c>
      <c r="AU297" s="23" t="s">
        <v>86</v>
      </c>
      <c r="AY297" s="23" t="s">
        <v>160</v>
      </c>
      <c r="BE297" s="225">
        <f>IF(N297="základní",J297,0)</f>
        <v>0</v>
      </c>
      <c r="BF297" s="225">
        <f>IF(N297="snížená",J297,0)</f>
        <v>0</v>
      </c>
      <c r="BG297" s="225">
        <f>IF(N297="zákl. přenesená",J297,0)</f>
        <v>0</v>
      </c>
      <c r="BH297" s="225">
        <f>IF(N297="sníž. přenesená",J297,0)</f>
        <v>0</v>
      </c>
      <c r="BI297" s="225">
        <f>IF(N297="nulová",J297,0)</f>
        <v>0</v>
      </c>
      <c r="BJ297" s="23" t="s">
        <v>77</v>
      </c>
      <c r="BK297" s="225">
        <f>ROUND(I297*H297,2)</f>
        <v>0</v>
      </c>
      <c r="BL297" s="23" t="s">
        <v>239</v>
      </c>
      <c r="BM297" s="23" t="s">
        <v>572</v>
      </c>
    </row>
    <row r="298" s="1" customFormat="1" ht="38.25" customHeight="1">
      <c r="B298" s="45"/>
      <c r="C298" s="214" t="s">
        <v>573</v>
      </c>
      <c r="D298" s="214" t="s">
        <v>163</v>
      </c>
      <c r="E298" s="215" t="s">
        <v>574</v>
      </c>
      <c r="F298" s="216" t="s">
        <v>575</v>
      </c>
      <c r="G298" s="217" t="s">
        <v>306</v>
      </c>
      <c r="H298" s="218">
        <v>18.335999999999999</v>
      </c>
      <c r="I298" s="219"/>
      <c r="J298" s="220">
        <f>ROUND(I298*H298,2)</f>
        <v>0</v>
      </c>
      <c r="K298" s="216" t="s">
        <v>167</v>
      </c>
      <c r="L298" s="71"/>
      <c r="M298" s="221" t="s">
        <v>21</v>
      </c>
      <c r="N298" s="222" t="s">
        <v>43</v>
      </c>
      <c r="O298" s="46"/>
      <c r="P298" s="223">
        <f>O298*H298</f>
        <v>0</v>
      </c>
      <c r="Q298" s="223">
        <v>0</v>
      </c>
      <c r="R298" s="223">
        <f>Q298*H298</f>
        <v>0</v>
      </c>
      <c r="S298" s="223">
        <v>0</v>
      </c>
      <c r="T298" s="224">
        <f>S298*H298</f>
        <v>0</v>
      </c>
      <c r="AR298" s="23" t="s">
        <v>239</v>
      </c>
      <c r="AT298" s="23" t="s">
        <v>163</v>
      </c>
      <c r="AU298" s="23" t="s">
        <v>86</v>
      </c>
      <c r="AY298" s="23" t="s">
        <v>160</v>
      </c>
      <c r="BE298" s="225">
        <f>IF(N298="základní",J298,0)</f>
        <v>0</v>
      </c>
      <c r="BF298" s="225">
        <f>IF(N298="snížená",J298,0)</f>
        <v>0</v>
      </c>
      <c r="BG298" s="225">
        <f>IF(N298="zákl. přenesená",J298,0)</f>
        <v>0</v>
      </c>
      <c r="BH298" s="225">
        <f>IF(N298="sníž. přenesená",J298,0)</f>
        <v>0</v>
      </c>
      <c r="BI298" s="225">
        <f>IF(N298="nulová",J298,0)</f>
        <v>0</v>
      </c>
      <c r="BJ298" s="23" t="s">
        <v>77</v>
      </c>
      <c r="BK298" s="225">
        <f>ROUND(I298*H298,2)</f>
        <v>0</v>
      </c>
      <c r="BL298" s="23" t="s">
        <v>239</v>
      </c>
      <c r="BM298" s="23" t="s">
        <v>576</v>
      </c>
    </row>
    <row r="299" s="10" customFormat="1" ht="29.88" customHeight="1">
      <c r="B299" s="198"/>
      <c r="C299" s="199"/>
      <c r="D299" s="200" t="s">
        <v>71</v>
      </c>
      <c r="E299" s="212" t="s">
        <v>577</v>
      </c>
      <c r="F299" s="212" t="s">
        <v>578</v>
      </c>
      <c r="G299" s="199"/>
      <c r="H299" s="199"/>
      <c r="I299" s="202"/>
      <c r="J299" s="213">
        <f>BK299</f>
        <v>0</v>
      </c>
      <c r="K299" s="199"/>
      <c r="L299" s="204"/>
      <c r="M299" s="205"/>
      <c r="N299" s="206"/>
      <c r="O299" s="206"/>
      <c r="P299" s="207">
        <f>SUM(P300:P306)</f>
        <v>0</v>
      </c>
      <c r="Q299" s="206"/>
      <c r="R299" s="207">
        <f>SUM(R300:R306)</f>
        <v>0.28912000000000004</v>
      </c>
      <c r="S299" s="206"/>
      <c r="T299" s="208">
        <f>SUM(T300:T306)</f>
        <v>0</v>
      </c>
      <c r="AR299" s="209" t="s">
        <v>86</v>
      </c>
      <c r="AT299" s="210" t="s">
        <v>71</v>
      </c>
      <c r="AU299" s="210" t="s">
        <v>77</v>
      </c>
      <c r="AY299" s="209" t="s">
        <v>160</v>
      </c>
      <c r="BK299" s="211">
        <f>SUM(BK300:BK306)</f>
        <v>0</v>
      </c>
    </row>
    <row r="300" s="1" customFormat="1" ht="38.25" customHeight="1">
      <c r="B300" s="45"/>
      <c r="C300" s="214" t="s">
        <v>579</v>
      </c>
      <c r="D300" s="214" t="s">
        <v>163</v>
      </c>
      <c r="E300" s="215" t="s">
        <v>580</v>
      </c>
      <c r="F300" s="216" t="s">
        <v>581</v>
      </c>
      <c r="G300" s="217" t="s">
        <v>166</v>
      </c>
      <c r="H300" s="218">
        <v>19.5</v>
      </c>
      <c r="I300" s="219"/>
      <c r="J300" s="220">
        <f>ROUND(I300*H300,2)</f>
        <v>0</v>
      </c>
      <c r="K300" s="216" t="s">
        <v>167</v>
      </c>
      <c r="L300" s="71"/>
      <c r="M300" s="221" t="s">
        <v>21</v>
      </c>
      <c r="N300" s="222" t="s">
        <v>43</v>
      </c>
      <c r="O300" s="46"/>
      <c r="P300" s="223">
        <f>O300*H300</f>
        <v>0</v>
      </c>
      <c r="Q300" s="223">
        <v>0.014710000000000001</v>
      </c>
      <c r="R300" s="223">
        <f>Q300*H300</f>
        <v>0.28684500000000002</v>
      </c>
      <c r="S300" s="223">
        <v>0</v>
      </c>
      <c r="T300" s="224">
        <f>S300*H300</f>
        <v>0</v>
      </c>
      <c r="AR300" s="23" t="s">
        <v>239</v>
      </c>
      <c r="AT300" s="23" t="s">
        <v>163</v>
      </c>
      <c r="AU300" s="23" t="s">
        <v>86</v>
      </c>
      <c r="AY300" s="23" t="s">
        <v>160</v>
      </c>
      <c r="BE300" s="225">
        <f>IF(N300="základní",J300,0)</f>
        <v>0</v>
      </c>
      <c r="BF300" s="225">
        <f>IF(N300="snížená",J300,0)</f>
        <v>0</v>
      </c>
      <c r="BG300" s="225">
        <f>IF(N300="zákl. přenesená",J300,0)</f>
        <v>0</v>
      </c>
      <c r="BH300" s="225">
        <f>IF(N300="sníž. přenesená",J300,0)</f>
        <v>0</v>
      </c>
      <c r="BI300" s="225">
        <f>IF(N300="nulová",J300,0)</f>
        <v>0</v>
      </c>
      <c r="BJ300" s="23" t="s">
        <v>77</v>
      </c>
      <c r="BK300" s="225">
        <f>ROUND(I300*H300,2)</f>
        <v>0</v>
      </c>
      <c r="BL300" s="23" t="s">
        <v>239</v>
      </c>
      <c r="BM300" s="23" t="s">
        <v>582</v>
      </c>
    </row>
    <row r="301" s="11" customFormat="1">
      <c r="B301" s="226"/>
      <c r="C301" s="227"/>
      <c r="D301" s="228" t="s">
        <v>170</v>
      </c>
      <c r="E301" s="229" t="s">
        <v>21</v>
      </c>
      <c r="F301" s="230" t="s">
        <v>583</v>
      </c>
      <c r="G301" s="227"/>
      <c r="H301" s="231">
        <v>19.5</v>
      </c>
      <c r="I301" s="232"/>
      <c r="J301" s="227"/>
      <c r="K301" s="227"/>
      <c r="L301" s="233"/>
      <c r="M301" s="234"/>
      <c r="N301" s="235"/>
      <c r="O301" s="235"/>
      <c r="P301" s="235"/>
      <c r="Q301" s="235"/>
      <c r="R301" s="235"/>
      <c r="S301" s="235"/>
      <c r="T301" s="236"/>
      <c r="AT301" s="237" t="s">
        <v>170</v>
      </c>
      <c r="AU301" s="237" t="s">
        <v>86</v>
      </c>
      <c r="AV301" s="11" t="s">
        <v>86</v>
      </c>
      <c r="AW301" s="11" t="s">
        <v>35</v>
      </c>
      <c r="AX301" s="11" t="s">
        <v>72</v>
      </c>
      <c r="AY301" s="237" t="s">
        <v>160</v>
      </c>
    </row>
    <row r="302" s="12" customFormat="1">
      <c r="B302" s="238"/>
      <c r="C302" s="239"/>
      <c r="D302" s="228" t="s">
        <v>170</v>
      </c>
      <c r="E302" s="240" t="s">
        <v>96</v>
      </c>
      <c r="F302" s="241" t="s">
        <v>185</v>
      </c>
      <c r="G302" s="239"/>
      <c r="H302" s="242">
        <v>19.5</v>
      </c>
      <c r="I302" s="243"/>
      <c r="J302" s="239"/>
      <c r="K302" s="239"/>
      <c r="L302" s="244"/>
      <c r="M302" s="245"/>
      <c r="N302" s="246"/>
      <c r="O302" s="246"/>
      <c r="P302" s="246"/>
      <c r="Q302" s="246"/>
      <c r="R302" s="246"/>
      <c r="S302" s="246"/>
      <c r="T302" s="247"/>
      <c r="AT302" s="248" t="s">
        <v>170</v>
      </c>
      <c r="AU302" s="248" t="s">
        <v>86</v>
      </c>
      <c r="AV302" s="12" t="s">
        <v>161</v>
      </c>
      <c r="AW302" s="12" t="s">
        <v>35</v>
      </c>
      <c r="AX302" s="12" t="s">
        <v>77</v>
      </c>
      <c r="AY302" s="248" t="s">
        <v>160</v>
      </c>
    </row>
    <row r="303" s="1" customFormat="1" ht="25.5" customHeight="1">
      <c r="B303" s="45"/>
      <c r="C303" s="214" t="s">
        <v>99</v>
      </c>
      <c r="D303" s="214" t="s">
        <v>163</v>
      </c>
      <c r="E303" s="215" t="s">
        <v>584</v>
      </c>
      <c r="F303" s="216" t="s">
        <v>585</v>
      </c>
      <c r="G303" s="217" t="s">
        <v>189</v>
      </c>
      <c r="H303" s="218">
        <v>2.5</v>
      </c>
      <c r="I303" s="219"/>
      <c r="J303" s="220">
        <f>ROUND(I303*H303,2)</f>
        <v>0</v>
      </c>
      <c r="K303" s="216" t="s">
        <v>167</v>
      </c>
      <c r="L303" s="71"/>
      <c r="M303" s="221" t="s">
        <v>21</v>
      </c>
      <c r="N303" s="222" t="s">
        <v>43</v>
      </c>
      <c r="O303" s="46"/>
      <c r="P303" s="223">
        <f>O303*H303</f>
        <v>0</v>
      </c>
      <c r="Q303" s="223">
        <v>0.00091</v>
      </c>
      <c r="R303" s="223">
        <f>Q303*H303</f>
        <v>0.0022750000000000001</v>
      </c>
      <c r="S303" s="223">
        <v>0</v>
      </c>
      <c r="T303" s="224">
        <f>S303*H303</f>
        <v>0</v>
      </c>
      <c r="AR303" s="23" t="s">
        <v>239</v>
      </c>
      <c r="AT303" s="23" t="s">
        <v>163</v>
      </c>
      <c r="AU303" s="23" t="s">
        <v>86</v>
      </c>
      <c r="AY303" s="23" t="s">
        <v>160</v>
      </c>
      <c r="BE303" s="225">
        <f>IF(N303="základní",J303,0)</f>
        <v>0</v>
      </c>
      <c r="BF303" s="225">
        <f>IF(N303="snížená",J303,0)</f>
        <v>0</v>
      </c>
      <c r="BG303" s="225">
        <f>IF(N303="zákl. přenesená",J303,0)</f>
        <v>0</v>
      </c>
      <c r="BH303" s="225">
        <f>IF(N303="sníž. přenesená",J303,0)</f>
        <v>0</v>
      </c>
      <c r="BI303" s="225">
        <f>IF(N303="nulová",J303,0)</f>
        <v>0</v>
      </c>
      <c r="BJ303" s="23" t="s">
        <v>77</v>
      </c>
      <c r="BK303" s="225">
        <f>ROUND(I303*H303,2)</f>
        <v>0</v>
      </c>
      <c r="BL303" s="23" t="s">
        <v>239</v>
      </c>
      <c r="BM303" s="23" t="s">
        <v>586</v>
      </c>
    </row>
    <row r="304" s="11" customFormat="1">
      <c r="B304" s="226"/>
      <c r="C304" s="227"/>
      <c r="D304" s="228" t="s">
        <v>170</v>
      </c>
      <c r="E304" s="229" t="s">
        <v>21</v>
      </c>
      <c r="F304" s="230" t="s">
        <v>587</v>
      </c>
      <c r="G304" s="227"/>
      <c r="H304" s="231">
        <v>2.5</v>
      </c>
      <c r="I304" s="232"/>
      <c r="J304" s="227"/>
      <c r="K304" s="227"/>
      <c r="L304" s="233"/>
      <c r="M304" s="234"/>
      <c r="N304" s="235"/>
      <c r="O304" s="235"/>
      <c r="P304" s="235"/>
      <c r="Q304" s="235"/>
      <c r="R304" s="235"/>
      <c r="S304" s="235"/>
      <c r="T304" s="236"/>
      <c r="AT304" s="237" t="s">
        <v>170</v>
      </c>
      <c r="AU304" s="237" t="s">
        <v>86</v>
      </c>
      <c r="AV304" s="11" t="s">
        <v>86</v>
      </c>
      <c r="AW304" s="11" t="s">
        <v>35</v>
      </c>
      <c r="AX304" s="11" t="s">
        <v>77</v>
      </c>
      <c r="AY304" s="237" t="s">
        <v>160</v>
      </c>
    </row>
    <row r="305" s="1" customFormat="1" ht="38.25" customHeight="1">
      <c r="B305" s="45"/>
      <c r="C305" s="214" t="s">
        <v>588</v>
      </c>
      <c r="D305" s="214" t="s">
        <v>163</v>
      </c>
      <c r="E305" s="215" t="s">
        <v>589</v>
      </c>
      <c r="F305" s="216" t="s">
        <v>590</v>
      </c>
      <c r="G305" s="217" t="s">
        <v>306</v>
      </c>
      <c r="H305" s="218">
        <v>0.28899999999999998</v>
      </c>
      <c r="I305" s="219"/>
      <c r="J305" s="220">
        <f>ROUND(I305*H305,2)</f>
        <v>0</v>
      </c>
      <c r="K305" s="216" t="s">
        <v>167</v>
      </c>
      <c r="L305" s="71"/>
      <c r="M305" s="221" t="s">
        <v>21</v>
      </c>
      <c r="N305" s="222" t="s">
        <v>43</v>
      </c>
      <c r="O305" s="46"/>
      <c r="P305" s="223">
        <f>O305*H305</f>
        <v>0</v>
      </c>
      <c r="Q305" s="223">
        <v>0</v>
      </c>
      <c r="R305" s="223">
        <f>Q305*H305</f>
        <v>0</v>
      </c>
      <c r="S305" s="223">
        <v>0</v>
      </c>
      <c r="T305" s="224">
        <f>S305*H305</f>
        <v>0</v>
      </c>
      <c r="AR305" s="23" t="s">
        <v>239</v>
      </c>
      <c r="AT305" s="23" t="s">
        <v>163</v>
      </c>
      <c r="AU305" s="23" t="s">
        <v>86</v>
      </c>
      <c r="AY305" s="23" t="s">
        <v>160</v>
      </c>
      <c r="BE305" s="225">
        <f>IF(N305="základní",J305,0)</f>
        <v>0</v>
      </c>
      <c r="BF305" s="225">
        <f>IF(N305="snížená",J305,0)</f>
        <v>0</v>
      </c>
      <c r="BG305" s="225">
        <f>IF(N305="zákl. přenesená",J305,0)</f>
        <v>0</v>
      </c>
      <c r="BH305" s="225">
        <f>IF(N305="sníž. přenesená",J305,0)</f>
        <v>0</v>
      </c>
      <c r="BI305" s="225">
        <f>IF(N305="nulová",J305,0)</f>
        <v>0</v>
      </c>
      <c r="BJ305" s="23" t="s">
        <v>77</v>
      </c>
      <c r="BK305" s="225">
        <f>ROUND(I305*H305,2)</f>
        <v>0</v>
      </c>
      <c r="BL305" s="23" t="s">
        <v>239</v>
      </c>
      <c r="BM305" s="23" t="s">
        <v>591</v>
      </c>
    </row>
    <row r="306" s="1" customFormat="1" ht="38.25" customHeight="1">
      <c r="B306" s="45"/>
      <c r="C306" s="214" t="s">
        <v>592</v>
      </c>
      <c r="D306" s="214" t="s">
        <v>163</v>
      </c>
      <c r="E306" s="215" t="s">
        <v>593</v>
      </c>
      <c r="F306" s="216" t="s">
        <v>594</v>
      </c>
      <c r="G306" s="217" t="s">
        <v>306</v>
      </c>
      <c r="H306" s="218">
        <v>0.28899999999999998</v>
      </c>
      <c r="I306" s="219"/>
      <c r="J306" s="220">
        <f>ROUND(I306*H306,2)</f>
        <v>0</v>
      </c>
      <c r="K306" s="216" t="s">
        <v>167</v>
      </c>
      <c r="L306" s="71"/>
      <c r="M306" s="221" t="s">
        <v>21</v>
      </c>
      <c r="N306" s="222" t="s">
        <v>43</v>
      </c>
      <c r="O306" s="46"/>
      <c r="P306" s="223">
        <f>O306*H306</f>
        <v>0</v>
      </c>
      <c r="Q306" s="223">
        <v>0</v>
      </c>
      <c r="R306" s="223">
        <f>Q306*H306</f>
        <v>0</v>
      </c>
      <c r="S306" s="223">
        <v>0</v>
      </c>
      <c r="T306" s="224">
        <f>S306*H306</f>
        <v>0</v>
      </c>
      <c r="AR306" s="23" t="s">
        <v>239</v>
      </c>
      <c r="AT306" s="23" t="s">
        <v>163</v>
      </c>
      <c r="AU306" s="23" t="s">
        <v>86</v>
      </c>
      <c r="AY306" s="23" t="s">
        <v>160</v>
      </c>
      <c r="BE306" s="225">
        <f>IF(N306="základní",J306,0)</f>
        <v>0</v>
      </c>
      <c r="BF306" s="225">
        <f>IF(N306="snížená",J306,0)</f>
        <v>0</v>
      </c>
      <c r="BG306" s="225">
        <f>IF(N306="zákl. přenesená",J306,0)</f>
        <v>0</v>
      </c>
      <c r="BH306" s="225">
        <f>IF(N306="sníž. přenesená",J306,0)</f>
        <v>0</v>
      </c>
      <c r="BI306" s="225">
        <f>IF(N306="nulová",J306,0)</f>
        <v>0</v>
      </c>
      <c r="BJ306" s="23" t="s">
        <v>77</v>
      </c>
      <c r="BK306" s="225">
        <f>ROUND(I306*H306,2)</f>
        <v>0</v>
      </c>
      <c r="BL306" s="23" t="s">
        <v>239</v>
      </c>
      <c r="BM306" s="23" t="s">
        <v>595</v>
      </c>
    </row>
    <row r="307" s="10" customFormat="1" ht="29.88" customHeight="1">
      <c r="B307" s="198"/>
      <c r="C307" s="199"/>
      <c r="D307" s="200" t="s">
        <v>71</v>
      </c>
      <c r="E307" s="212" t="s">
        <v>596</v>
      </c>
      <c r="F307" s="212" t="s">
        <v>597</v>
      </c>
      <c r="G307" s="199"/>
      <c r="H307" s="199"/>
      <c r="I307" s="202"/>
      <c r="J307" s="213">
        <f>BK307</f>
        <v>0</v>
      </c>
      <c r="K307" s="199"/>
      <c r="L307" s="204"/>
      <c r="M307" s="205"/>
      <c r="N307" s="206"/>
      <c r="O307" s="206"/>
      <c r="P307" s="207">
        <f>SUM(P308:P371)</f>
        <v>0</v>
      </c>
      <c r="Q307" s="206"/>
      <c r="R307" s="207">
        <f>SUM(R308:R371)</f>
        <v>3.1223452800000002</v>
      </c>
      <c r="S307" s="206"/>
      <c r="T307" s="208">
        <f>SUM(T308:T371)</f>
        <v>3.0930649400000001</v>
      </c>
      <c r="AR307" s="209" t="s">
        <v>86</v>
      </c>
      <c r="AT307" s="210" t="s">
        <v>71</v>
      </c>
      <c r="AU307" s="210" t="s">
        <v>77</v>
      </c>
      <c r="AY307" s="209" t="s">
        <v>160</v>
      </c>
      <c r="BK307" s="211">
        <f>SUM(BK308:BK371)</f>
        <v>0</v>
      </c>
    </row>
    <row r="308" s="1" customFormat="1" ht="16.5" customHeight="1">
      <c r="B308" s="45"/>
      <c r="C308" s="214" t="s">
        <v>598</v>
      </c>
      <c r="D308" s="214" t="s">
        <v>163</v>
      </c>
      <c r="E308" s="215" t="s">
        <v>599</v>
      </c>
      <c r="F308" s="216" t="s">
        <v>600</v>
      </c>
      <c r="G308" s="217" t="s">
        <v>189</v>
      </c>
      <c r="H308" s="218">
        <v>136.46000000000001</v>
      </c>
      <c r="I308" s="219"/>
      <c r="J308" s="220">
        <f>ROUND(I308*H308,2)</f>
        <v>0</v>
      </c>
      <c r="K308" s="216" t="s">
        <v>167</v>
      </c>
      <c r="L308" s="71"/>
      <c r="M308" s="221" t="s">
        <v>21</v>
      </c>
      <c r="N308" s="222" t="s">
        <v>43</v>
      </c>
      <c r="O308" s="46"/>
      <c r="P308" s="223">
        <f>O308*H308</f>
        <v>0</v>
      </c>
      <c r="Q308" s="223">
        <v>0</v>
      </c>
      <c r="R308" s="223">
        <f>Q308*H308</f>
        <v>0</v>
      </c>
      <c r="S308" s="223">
        <v>0.0017600000000000001</v>
      </c>
      <c r="T308" s="224">
        <f>S308*H308</f>
        <v>0.24016960000000001</v>
      </c>
      <c r="AR308" s="23" t="s">
        <v>239</v>
      </c>
      <c r="AT308" s="23" t="s">
        <v>163</v>
      </c>
      <c r="AU308" s="23" t="s">
        <v>86</v>
      </c>
      <c r="AY308" s="23" t="s">
        <v>160</v>
      </c>
      <c r="BE308" s="225">
        <f>IF(N308="základní",J308,0)</f>
        <v>0</v>
      </c>
      <c r="BF308" s="225">
        <f>IF(N308="snížená",J308,0)</f>
        <v>0</v>
      </c>
      <c r="BG308" s="225">
        <f>IF(N308="zákl. přenesená",J308,0)</f>
        <v>0</v>
      </c>
      <c r="BH308" s="225">
        <f>IF(N308="sníž. přenesená",J308,0)</f>
        <v>0</v>
      </c>
      <c r="BI308" s="225">
        <f>IF(N308="nulová",J308,0)</f>
        <v>0</v>
      </c>
      <c r="BJ308" s="23" t="s">
        <v>77</v>
      </c>
      <c r="BK308" s="225">
        <f>ROUND(I308*H308,2)</f>
        <v>0</v>
      </c>
      <c r="BL308" s="23" t="s">
        <v>239</v>
      </c>
      <c r="BM308" s="23" t="s">
        <v>601</v>
      </c>
    </row>
    <row r="309" s="11" customFormat="1">
      <c r="B309" s="226"/>
      <c r="C309" s="227"/>
      <c r="D309" s="228" t="s">
        <v>170</v>
      </c>
      <c r="E309" s="229" t="s">
        <v>21</v>
      </c>
      <c r="F309" s="230" t="s">
        <v>602</v>
      </c>
      <c r="G309" s="227"/>
      <c r="H309" s="231">
        <v>136.46000000000001</v>
      </c>
      <c r="I309" s="232"/>
      <c r="J309" s="227"/>
      <c r="K309" s="227"/>
      <c r="L309" s="233"/>
      <c r="M309" s="234"/>
      <c r="N309" s="235"/>
      <c r="O309" s="235"/>
      <c r="P309" s="235"/>
      <c r="Q309" s="235"/>
      <c r="R309" s="235"/>
      <c r="S309" s="235"/>
      <c r="T309" s="236"/>
      <c r="AT309" s="237" t="s">
        <v>170</v>
      </c>
      <c r="AU309" s="237" t="s">
        <v>86</v>
      </c>
      <c r="AV309" s="11" t="s">
        <v>86</v>
      </c>
      <c r="AW309" s="11" t="s">
        <v>35</v>
      </c>
      <c r="AX309" s="11" t="s">
        <v>77</v>
      </c>
      <c r="AY309" s="237" t="s">
        <v>160</v>
      </c>
    </row>
    <row r="310" s="1" customFormat="1" ht="16.5" customHeight="1">
      <c r="B310" s="45"/>
      <c r="C310" s="214" t="s">
        <v>603</v>
      </c>
      <c r="D310" s="214" t="s">
        <v>163</v>
      </c>
      <c r="E310" s="215" t="s">
        <v>604</v>
      </c>
      <c r="F310" s="216" t="s">
        <v>605</v>
      </c>
      <c r="G310" s="217" t="s">
        <v>166</v>
      </c>
      <c r="H310" s="218">
        <v>615.53200000000004</v>
      </c>
      <c r="I310" s="219"/>
      <c r="J310" s="220">
        <f>ROUND(I310*H310,2)</f>
        <v>0</v>
      </c>
      <c r="K310" s="216" t="s">
        <v>167</v>
      </c>
      <c r="L310" s="71"/>
      <c r="M310" s="221" t="s">
        <v>21</v>
      </c>
      <c r="N310" s="222" t="s">
        <v>43</v>
      </c>
      <c r="O310" s="46"/>
      <c r="P310" s="223">
        <f>O310*H310</f>
        <v>0</v>
      </c>
      <c r="Q310" s="223">
        <v>0</v>
      </c>
      <c r="R310" s="223">
        <f>Q310*H310</f>
        <v>0</v>
      </c>
      <c r="S310" s="223">
        <v>0.0031199999999999999</v>
      </c>
      <c r="T310" s="224">
        <f>S310*H310</f>
        <v>1.9204598400000001</v>
      </c>
      <c r="AR310" s="23" t="s">
        <v>239</v>
      </c>
      <c r="AT310" s="23" t="s">
        <v>163</v>
      </c>
      <c r="AU310" s="23" t="s">
        <v>86</v>
      </c>
      <c r="AY310" s="23" t="s">
        <v>160</v>
      </c>
      <c r="BE310" s="225">
        <f>IF(N310="základní",J310,0)</f>
        <v>0</v>
      </c>
      <c r="BF310" s="225">
        <f>IF(N310="snížená",J310,0)</f>
        <v>0</v>
      </c>
      <c r="BG310" s="225">
        <f>IF(N310="zákl. přenesená",J310,0)</f>
        <v>0</v>
      </c>
      <c r="BH310" s="225">
        <f>IF(N310="sníž. přenesená",J310,0)</f>
        <v>0</v>
      </c>
      <c r="BI310" s="225">
        <f>IF(N310="nulová",J310,0)</f>
        <v>0</v>
      </c>
      <c r="BJ310" s="23" t="s">
        <v>77</v>
      </c>
      <c r="BK310" s="225">
        <f>ROUND(I310*H310,2)</f>
        <v>0</v>
      </c>
      <c r="BL310" s="23" t="s">
        <v>239</v>
      </c>
      <c r="BM310" s="23" t="s">
        <v>606</v>
      </c>
    </row>
    <row r="311" s="11" customFormat="1">
      <c r="B311" s="226"/>
      <c r="C311" s="227"/>
      <c r="D311" s="228" t="s">
        <v>170</v>
      </c>
      <c r="E311" s="229" t="s">
        <v>21</v>
      </c>
      <c r="F311" s="230" t="s">
        <v>84</v>
      </c>
      <c r="G311" s="227"/>
      <c r="H311" s="231">
        <v>615.53200000000004</v>
      </c>
      <c r="I311" s="232"/>
      <c r="J311" s="227"/>
      <c r="K311" s="227"/>
      <c r="L311" s="233"/>
      <c r="M311" s="234"/>
      <c r="N311" s="235"/>
      <c r="O311" s="235"/>
      <c r="P311" s="235"/>
      <c r="Q311" s="235"/>
      <c r="R311" s="235"/>
      <c r="S311" s="235"/>
      <c r="T311" s="236"/>
      <c r="AT311" s="237" t="s">
        <v>170</v>
      </c>
      <c r="AU311" s="237" t="s">
        <v>86</v>
      </c>
      <c r="AV311" s="11" t="s">
        <v>86</v>
      </c>
      <c r="AW311" s="11" t="s">
        <v>35</v>
      </c>
      <c r="AX311" s="11" t="s">
        <v>77</v>
      </c>
      <c r="AY311" s="237" t="s">
        <v>160</v>
      </c>
    </row>
    <row r="312" s="1" customFormat="1" ht="16.5" customHeight="1">
      <c r="B312" s="45"/>
      <c r="C312" s="214" t="s">
        <v>607</v>
      </c>
      <c r="D312" s="214" t="s">
        <v>163</v>
      </c>
      <c r="E312" s="215" t="s">
        <v>608</v>
      </c>
      <c r="F312" s="216" t="s">
        <v>609</v>
      </c>
      <c r="G312" s="217" t="s">
        <v>189</v>
      </c>
      <c r="H312" s="218">
        <v>44.600000000000001</v>
      </c>
      <c r="I312" s="219"/>
      <c r="J312" s="220">
        <f>ROUND(I312*H312,2)</f>
        <v>0</v>
      </c>
      <c r="K312" s="216" t="s">
        <v>167</v>
      </c>
      <c r="L312" s="71"/>
      <c r="M312" s="221" t="s">
        <v>21</v>
      </c>
      <c r="N312" s="222" t="s">
        <v>43</v>
      </c>
      <c r="O312" s="46"/>
      <c r="P312" s="223">
        <f>O312*H312</f>
        <v>0</v>
      </c>
      <c r="Q312" s="223">
        <v>0</v>
      </c>
      <c r="R312" s="223">
        <f>Q312*H312</f>
        <v>0</v>
      </c>
      <c r="S312" s="223">
        <v>0.0016999999999999999</v>
      </c>
      <c r="T312" s="224">
        <f>S312*H312</f>
        <v>0.075819999999999999</v>
      </c>
      <c r="AR312" s="23" t="s">
        <v>239</v>
      </c>
      <c r="AT312" s="23" t="s">
        <v>163</v>
      </c>
      <c r="AU312" s="23" t="s">
        <v>86</v>
      </c>
      <c r="AY312" s="23" t="s">
        <v>160</v>
      </c>
      <c r="BE312" s="225">
        <f>IF(N312="základní",J312,0)</f>
        <v>0</v>
      </c>
      <c r="BF312" s="225">
        <f>IF(N312="snížená",J312,0)</f>
        <v>0</v>
      </c>
      <c r="BG312" s="225">
        <f>IF(N312="zákl. přenesená",J312,0)</f>
        <v>0</v>
      </c>
      <c r="BH312" s="225">
        <f>IF(N312="sníž. přenesená",J312,0)</f>
        <v>0</v>
      </c>
      <c r="BI312" s="225">
        <f>IF(N312="nulová",J312,0)</f>
        <v>0</v>
      </c>
      <c r="BJ312" s="23" t="s">
        <v>77</v>
      </c>
      <c r="BK312" s="225">
        <f>ROUND(I312*H312,2)</f>
        <v>0</v>
      </c>
      <c r="BL312" s="23" t="s">
        <v>239</v>
      </c>
      <c r="BM312" s="23" t="s">
        <v>610</v>
      </c>
    </row>
    <row r="313" s="1" customFormat="1" ht="16.5" customHeight="1">
      <c r="B313" s="45"/>
      <c r="C313" s="214" t="s">
        <v>611</v>
      </c>
      <c r="D313" s="214" t="s">
        <v>163</v>
      </c>
      <c r="E313" s="215" t="s">
        <v>612</v>
      </c>
      <c r="F313" s="216" t="s">
        <v>613</v>
      </c>
      <c r="G313" s="217" t="s">
        <v>174</v>
      </c>
      <c r="H313" s="218">
        <v>4</v>
      </c>
      <c r="I313" s="219"/>
      <c r="J313" s="220">
        <f>ROUND(I313*H313,2)</f>
        <v>0</v>
      </c>
      <c r="K313" s="216" t="s">
        <v>167</v>
      </c>
      <c r="L313" s="71"/>
      <c r="M313" s="221" t="s">
        <v>21</v>
      </c>
      <c r="N313" s="222" t="s">
        <v>43</v>
      </c>
      <c r="O313" s="46"/>
      <c r="P313" s="223">
        <f>O313*H313</f>
        <v>0</v>
      </c>
      <c r="Q313" s="223">
        <v>0</v>
      </c>
      <c r="R313" s="223">
        <f>Q313*H313</f>
        <v>0</v>
      </c>
      <c r="S313" s="223">
        <v>0.0090600000000000003</v>
      </c>
      <c r="T313" s="224">
        <f>S313*H313</f>
        <v>0.036240000000000001</v>
      </c>
      <c r="AR313" s="23" t="s">
        <v>239</v>
      </c>
      <c r="AT313" s="23" t="s">
        <v>163</v>
      </c>
      <c r="AU313" s="23" t="s">
        <v>86</v>
      </c>
      <c r="AY313" s="23" t="s">
        <v>160</v>
      </c>
      <c r="BE313" s="225">
        <f>IF(N313="základní",J313,0)</f>
        <v>0</v>
      </c>
      <c r="BF313" s="225">
        <f>IF(N313="snížená",J313,0)</f>
        <v>0</v>
      </c>
      <c r="BG313" s="225">
        <f>IF(N313="zákl. přenesená",J313,0)</f>
        <v>0</v>
      </c>
      <c r="BH313" s="225">
        <f>IF(N313="sníž. přenesená",J313,0)</f>
        <v>0</v>
      </c>
      <c r="BI313" s="225">
        <f>IF(N313="nulová",J313,0)</f>
        <v>0</v>
      </c>
      <c r="BJ313" s="23" t="s">
        <v>77</v>
      </c>
      <c r="BK313" s="225">
        <f>ROUND(I313*H313,2)</f>
        <v>0</v>
      </c>
      <c r="BL313" s="23" t="s">
        <v>239</v>
      </c>
      <c r="BM313" s="23" t="s">
        <v>614</v>
      </c>
    </row>
    <row r="314" s="1" customFormat="1" ht="16.5" customHeight="1">
      <c r="B314" s="45"/>
      <c r="C314" s="214" t="s">
        <v>615</v>
      </c>
      <c r="D314" s="214" t="s">
        <v>163</v>
      </c>
      <c r="E314" s="215" t="s">
        <v>616</v>
      </c>
      <c r="F314" s="216" t="s">
        <v>617</v>
      </c>
      <c r="G314" s="217" t="s">
        <v>189</v>
      </c>
      <c r="H314" s="218">
        <v>1.45</v>
      </c>
      <c r="I314" s="219"/>
      <c r="J314" s="220">
        <f>ROUND(I314*H314,2)</f>
        <v>0</v>
      </c>
      <c r="K314" s="216" t="s">
        <v>167</v>
      </c>
      <c r="L314" s="71"/>
      <c r="M314" s="221" t="s">
        <v>21</v>
      </c>
      <c r="N314" s="222" t="s">
        <v>43</v>
      </c>
      <c r="O314" s="46"/>
      <c r="P314" s="223">
        <f>O314*H314</f>
        <v>0</v>
      </c>
      <c r="Q314" s="223">
        <v>0</v>
      </c>
      <c r="R314" s="223">
        <f>Q314*H314</f>
        <v>0</v>
      </c>
      <c r="S314" s="223">
        <v>0.00167</v>
      </c>
      <c r="T314" s="224">
        <f>S314*H314</f>
        <v>0.0024215</v>
      </c>
      <c r="AR314" s="23" t="s">
        <v>239</v>
      </c>
      <c r="AT314" s="23" t="s">
        <v>163</v>
      </c>
      <c r="AU314" s="23" t="s">
        <v>86</v>
      </c>
      <c r="AY314" s="23" t="s">
        <v>160</v>
      </c>
      <c r="BE314" s="225">
        <f>IF(N314="základní",J314,0)</f>
        <v>0</v>
      </c>
      <c r="BF314" s="225">
        <f>IF(N314="snížená",J314,0)</f>
        <v>0</v>
      </c>
      <c r="BG314" s="225">
        <f>IF(N314="zákl. přenesená",J314,0)</f>
        <v>0</v>
      </c>
      <c r="BH314" s="225">
        <f>IF(N314="sníž. přenesená",J314,0)</f>
        <v>0</v>
      </c>
      <c r="BI314" s="225">
        <f>IF(N314="nulová",J314,0)</f>
        <v>0</v>
      </c>
      <c r="BJ314" s="23" t="s">
        <v>77</v>
      </c>
      <c r="BK314" s="225">
        <f>ROUND(I314*H314,2)</f>
        <v>0</v>
      </c>
      <c r="BL314" s="23" t="s">
        <v>239</v>
      </c>
      <c r="BM314" s="23" t="s">
        <v>618</v>
      </c>
    </row>
    <row r="315" s="1" customFormat="1" ht="16.5" customHeight="1">
      <c r="B315" s="45"/>
      <c r="C315" s="214" t="s">
        <v>619</v>
      </c>
      <c r="D315" s="214" t="s">
        <v>163</v>
      </c>
      <c r="E315" s="215" t="s">
        <v>620</v>
      </c>
      <c r="F315" s="216" t="s">
        <v>621</v>
      </c>
      <c r="G315" s="217" t="s">
        <v>189</v>
      </c>
      <c r="H315" s="218">
        <v>9.1500000000000004</v>
      </c>
      <c r="I315" s="219"/>
      <c r="J315" s="220">
        <f>ROUND(I315*H315,2)</f>
        <v>0</v>
      </c>
      <c r="K315" s="216" t="s">
        <v>167</v>
      </c>
      <c r="L315" s="71"/>
      <c r="M315" s="221" t="s">
        <v>21</v>
      </c>
      <c r="N315" s="222" t="s">
        <v>43</v>
      </c>
      <c r="O315" s="46"/>
      <c r="P315" s="223">
        <f>O315*H315</f>
        <v>0</v>
      </c>
      <c r="Q315" s="223">
        <v>0</v>
      </c>
      <c r="R315" s="223">
        <f>Q315*H315</f>
        <v>0</v>
      </c>
      <c r="S315" s="223">
        <v>0.0025999999999999999</v>
      </c>
      <c r="T315" s="224">
        <f>S315*H315</f>
        <v>0.023789999999999999</v>
      </c>
      <c r="AR315" s="23" t="s">
        <v>239</v>
      </c>
      <c r="AT315" s="23" t="s">
        <v>163</v>
      </c>
      <c r="AU315" s="23" t="s">
        <v>86</v>
      </c>
      <c r="AY315" s="23" t="s">
        <v>160</v>
      </c>
      <c r="BE315" s="225">
        <f>IF(N315="základní",J315,0)</f>
        <v>0</v>
      </c>
      <c r="BF315" s="225">
        <f>IF(N315="snížená",J315,0)</f>
        <v>0</v>
      </c>
      <c r="BG315" s="225">
        <f>IF(N315="zákl. přenesená",J315,0)</f>
        <v>0</v>
      </c>
      <c r="BH315" s="225">
        <f>IF(N315="sníž. přenesená",J315,0)</f>
        <v>0</v>
      </c>
      <c r="BI315" s="225">
        <f>IF(N315="nulová",J315,0)</f>
        <v>0</v>
      </c>
      <c r="BJ315" s="23" t="s">
        <v>77</v>
      </c>
      <c r="BK315" s="225">
        <f>ROUND(I315*H315,2)</f>
        <v>0</v>
      </c>
      <c r="BL315" s="23" t="s">
        <v>239</v>
      </c>
      <c r="BM315" s="23" t="s">
        <v>622</v>
      </c>
    </row>
    <row r="316" s="1" customFormat="1" ht="16.5" customHeight="1">
      <c r="B316" s="45"/>
      <c r="C316" s="214" t="s">
        <v>623</v>
      </c>
      <c r="D316" s="214" t="s">
        <v>163</v>
      </c>
      <c r="E316" s="215" t="s">
        <v>624</v>
      </c>
      <c r="F316" s="216" t="s">
        <v>625</v>
      </c>
      <c r="G316" s="217" t="s">
        <v>189</v>
      </c>
      <c r="H316" s="218">
        <v>85.680000000000007</v>
      </c>
      <c r="I316" s="219"/>
      <c r="J316" s="220">
        <f>ROUND(I316*H316,2)</f>
        <v>0</v>
      </c>
      <c r="K316" s="216" t="s">
        <v>167</v>
      </c>
      <c r="L316" s="71"/>
      <c r="M316" s="221" t="s">
        <v>21</v>
      </c>
      <c r="N316" s="222" t="s">
        <v>43</v>
      </c>
      <c r="O316" s="46"/>
      <c r="P316" s="223">
        <f>O316*H316</f>
        <v>0</v>
      </c>
      <c r="Q316" s="223">
        <v>0</v>
      </c>
      <c r="R316" s="223">
        <f>Q316*H316</f>
        <v>0</v>
      </c>
      <c r="S316" s="223">
        <v>0.0060499999999999998</v>
      </c>
      <c r="T316" s="224">
        <f>S316*H316</f>
        <v>0.51836400000000005</v>
      </c>
      <c r="AR316" s="23" t="s">
        <v>239</v>
      </c>
      <c r="AT316" s="23" t="s">
        <v>163</v>
      </c>
      <c r="AU316" s="23" t="s">
        <v>86</v>
      </c>
      <c r="AY316" s="23" t="s">
        <v>160</v>
      </c>
      <c r="BE316" s="225">
        <f>IF(N316="základní",J316,0)</f>
        <v>0</v>
      </c>
      <c r="BF316" s="225">
        <f>IF(N316="snížená",J316,0)</f>
        <v>0</v>
      </c>
      <c r="BG316" s="225">
        <f>IF(N316="zákl. přenesená",J316,0)</f>
        <v>0</v>
      </c>
      <c r="BH316" s="225">
        <f>IF(N316="sníž. přenesená",J316,0)</f>
        <v>0</v>
      </c>
      <c r="BI316" s="225">
        <f>IF(N316="nulová",J316,0)</f>
        <v>0</v>
      </c>
      <c r="BJ316" s="23" t="s">
        <v>77</v>
      </c>
      <c r="BK316" s="225">
        <f>ROUND(I316*H316,2)</f>
        <v>0</v>
      </c>
      <c r="BL316" s="23" t="s">
        <v>239</v>
      </c>
      <c r="BM316" s="23" t="s">
        <v>626</v>
      </c>
    </row>
    <row r="317" s="1" customFormat="1" ht="16.5" customHeight="1">
      <c r="B317" s="45"/>
      <c r="C317" s="214" t="s">
        <v>627</v>
      </c>
      <c r="D317" s="214" t="s">
        <v>163</v>
      </c>
      <c r="E317" s="215" t="s">
        <v>628</v>
      </c>
      <c r="F317" s="216" t="s">
        <v>629</v>
      </c>
      <c r="G317" s="217" t="s">
        <v>189</v>
      </c>
      <c r="H317" s="218">
        <v>70</v>
      </c>
      <c r="I317" s="219"/>
      <c r="J317" s="220">
        <f>ROUND(I317*H317,2)</f>
        <v>0</v>
      </c>
      <c r="K317" s="216" t="s">
        <v>167</v>
      </c>
      <c r="L317" s="71"/>
      <c r="M317" s="221" t="s">
        <v>21</v>
      </c>
      <c r="N317" s="222" t="s">
        <v>43</v>
      </c>
      <c r="O317" s="46"/>
      <c r="P317" s="223">
        <f>O317*H317</f>
        <v>0</v>
      </c>
      <c r="Q317" s="223">
        <v>0</v>
      </c>
      <c r="R317" s="223">
        <f>Q317*H317</f>
        <v>0</v>
      </c>
      <c r="S317" s="223">
        <v>0.0039399999999999999</v>
      </c>
      <c r="T317" s="224">
        <f>S317*H317</f>
        <v>0.27579999999999999</v>
      </c>
      <c r="AR317" s="23" t="s">
        <v>239</v>
      </c>
      <c r="AT317" s="23" t="s">
        <v>163</v>
      </c>
      <c r="AU317" s="23" t="s">
        <v>86</v>
      </c>
      <c r="AY317" s="23" t="s">
        <v>160</v>
      </c>
      <c r="BE317" s="225">
        <f>IF(N317="základní",J317,0)</f>
        <v>0</v>
      </c>
      <c r="BF317" s="225">
        <f>IF(N317="snížená",J317,0)</f>
        <v>0</v>
      </c>
      <c r="BG317" s="225">
        <f>IF(N317="zákl. přenesená",J317,0)</f>
        <v>0</v>
      </c>
      <c r="BH317" s="225">
        <f>IF(N317="sníž. přenesená",J317,0)</f>
        <v>0</v>
      </c>
      <c r="BI317" s="225">
        <f>IF(N317="nulová",J317,0)</f>
        <v>0</v>
      </c>
      <c r="BJ317" s="23" t="s">
        <v>77</v>
      </c>
      <c r="BK317" s="225">
        <f>ROUND(I317*H317,2)</f>
        <v>0</v>
      </c>
      <c r="BL317" s="23" t="s">
        <v>239</v>
      </c>
      <c r="BM317" s="23" t="s">
        <v>630</v>
      </c>
    </row>
    <row r="318" s="1" customFormat="1" ht="16.5" customHeight="1">
      <c r="B318" s="45"/>
      <c r="C318" s="214" t="s">
        <v>631</v>
      </c>
      <c r="D318" s="214" t="s">
        <v>163</v>
      </c>
      <c r="E318" s="215" t="s">
        <v>632</v>
      </c>
      <c r="F318" s="216" t="s">
        <v>633</v>
      </c>
      <c r="G318" s="217" t="s">
        <v>189</v>
      </c>
      <c r="H318" s="218">
        <v>46.200000000000003</v>
      </c>
      <c r="I318" s="219"/>
      <c r="J318" s="220">
        <f>ROUND(I318*H318,2)</f>
        <v>0</v>
      </c>
      <c r="K318" s="216" t="s">
        <v>167</v>
      </c>
      <c r="L318" s="71"/>
      <c r="M318" s="221" t="s">
        <v>21</v>
      </c>
      <c r="N318" s="222" t="s">
        <v>43</v>
      </c>
      <c r="O318" s="46"/>
      <c r="P318" s="223">
        <f>O318*H318</f>
        <v>0</v>
      </c>
      <c r="Q318" s="223">
        <v>0.00038999999999999999</v>
      </c>
      <c r="R318" s="223">
        <f>Q318*H318</f>
        <v>0.018017999999999999</v>
      </c>
      <c r="S318" s="223">
        <v>0</v>
      </c>
      <c r="T318" s="224">
        <f>S318*H318</f>
        <v>0</v>
      </c>
      <c r="AR318" s="23" t="s">
        <v>239</v>
      </c>
      <c r="AT318" s="23" t="s">
        <v>163</v>
      </c>
      <c r="AU318" s="23" t="s">
        <v>86</v>
      </c>
      <c r="AY318" s="23" t="s">
        <v>160</v>
      </c>
      <c r="BE318" s="225">
        <f>IF(N318="základní",J318,0)</f>
        <v>0</v>
      </c>
      <c r="BF318" s="225">
        <f>IF(N318="snížená",J318,0)</f>
        <v>0</v>
      </c>
      <c r="BG318" s="225">
        <f>IF(N318="zákl. přenesená",J318,0)</f>
        <v>0</v>
      </c>
      <c r="BH318" s="225">
        <f>IF(N318="sníž. přenesená",J318,0)</f>
        <v>0</v>
      </c>
      <c r="BI318" s="225">
        <f>IF(N318="nulová",J318,0)</f>
        <v>0</v>
      </c>
      <c r="BJ318" s="23" t="s">
        <v>77</v>
      </c>
      <c r="BK318" s="225">
        <f>ROUND(I318*H318,2)</f>
        <v>0</v>
      </c>
      <c r="BL318" s="23" t="s">
        <v>239</v>
      </c>
      <c r="BM318" s="23" t="s">
        <v>634</v>
      </c>
    </row>
    <row r="319" s="11" customFormat="1">
      <c r="B319" s="226"/>
      <c r="C319" s="227"/>
      <c r="D319" s="228" t="s">
        <v>170</v>
      </c>
      <c r="E319" s="229" t="s">
        <v>21</v>
      </c>
      <c r="F319" s="230" t="s">
        <v>635</v>
      </c>
      <c r="G319" s="227"/>
      <c r="H319" s="231">
        <v>38.200000000000003</v>
      </c>
      <c r="I319" s="232"/>
      <c r="J319" s="227"/>
      <c r="K319" s="227"/>
      <c r="L319" s="233"/>
      <c r="M319" s="234"/>
      <c r="N319" s="235"/>
      <c r="O319" s="235"/>
      <c r="P319" s="235"/>
      <c r="Q319" s="235"/>
      <c r="R319" s="235"/>
      <c r="S319" s="235"/>
      <c r="T319" s="236"/>
      <c r="AT319" s="237" t="s">
        <v>170</v>
      </c>
      <c r="AU319" s="237" t="s">
        <v>86</v>
      </c>
      <c r="AV319" s="11" t="s">
        <v>86</v>
      </c>
      <c r="AW319" s="11" t="s">
        <v>35</v>
      </c>
      <c r="AX319" s="11" t="s">
        <v>72</v>
      </c>
      <c r="AY319" s="237" t="s">
        <v>160</v>
      </c>
    </row>
    <row r="320" s="11" customFormat="1">
      <c r="B320" s="226"/>
      <c r="C320" s="227"/>
      <c r="D320" s="228" t="s">
        <v>170</v>
      </c>
      <c r="E320" s="229" t="s">
        <v>21</v>
      </c>
      <c r="F320" s="230" t="s">
        <v>636</v>
      </c>
      <c r="G320" s="227"/>
      <c r="H320" s="231">
        <v>8</v>
      </c>
      <c r="I320" s="232"/>
      <c r="J320" s="227"/>
      <c r="K320" s="227"/>
      <c r="L320" s="233"/>
      <c r="M320" s="234"/>
      <c r="N320" s="235"/>
      <c r="O320" s="235"/>
      <c r="P320" s="235"/>
      <c r="Q320" s="235"/>
      <c r="R320" s="235"/>
      <c r="S320" s="235"/>
      <c r="T320" s="236"/>
      <c r="AT320" s="237" t="s">
        <v>170</v>
      </c>
      <c r="AU320" s="237" t="s">
        <v>86</v>
      </c>
      <c r="AV320" s="11" t="s">
        <v>86</v>
      </c>
      <c r="AW320" s="11" t="s">
        <v>35</v>
      </c>
      <c r="AX320" s="11" t="s">
        <v>72</v>
      </c>
      <c r="AY320" s="237" t="s">
        <v>160</v>
      </c>
    </row>
    <row r="321" s="12" customFormat="1">
      <c r="B321" s="238"/>
      <c r="C321" s="239"/>
      <c r="D321" s="228" t="s">
        <v>170</v>
      </c>
      <c r="E321" s="240" t="s">
        <v>21</v>
      </c>
      <c r="F321" s="241" t="s">
        <v>185</v>
      </c>
      <c r="G321" s="239"/>
      <c r="H321" s="242">
        <v>46.200000000000003</v>
      </c>
      <c r="I321" s="243"/>
      <c r="J321" s="239"/>
      <c r="K321" s="239"/>
      <c r="L321" s="244"/>
      <c r="M321" s="245"/>
      <c r="N321" s="246"/>
      <c r="O321" s="246"/>
      <c r="P321" s="246"/>
      <c r="Q321" s="246"/>
      <c r="R321" s="246"/>
      <c r="S321" s="246"/>
      <c r="T321" s="247"/>
      <c r="AT321" s="248" t="s">
        <v>170</v>
      </c>
      <c r="AU321" s="248" t="s">
        <v>86</v>
      </c>
      <c r="AV321" s="12" t="s">
        <v>161</v>
      </c>
      <c r="AW321" s="12" t="s">
        <v>35</v>
      </c>
      <c r="AX321" s="12" t="s">
        <v>77</v>
      </c>
      <c r="AY321" s="248" t="s">
        <v>160</v>
      </c>
    </row>
    <row r="322" s="1" customFormat="1" ht="16.5" customHeight="1">
      <c r="B322" s="45"/>
      <c r="C322" s="214" t="s">
        <v>637</v>
      </c>
      <c r="D322" s="214" t="s">
        <v>163</v>
      </c>
      <c r="E322" s="215" t="s">
        <v>638</v>
      </c>
      <c r="F322" s="216" t="s">
        <v>639</v>
      </c>
      <c r="G322" s="217" t="s">
        <v>189</v>
      </c>
      <c r="H322" s="218">
        <v>90.260000000000005</v>
      </c>
      <c r="I322" s="219"/>
      <c r="J322" s="220">
        <f>ROUND(I322*H322,2)</f>
        <v>0</v>
      </c>
      <c r="K322" s="216" t="s">
        <v>167</v>
      </c>
      <c r="L322" s="71"/>
      <c r="M322" s="221" t="s">
        <v>21</v>
      </c>
      <c r="N322" s="222" t="s">
        <v>43</v>
      </c>
      <c r="O322" s="46"/>
      <c r="P322" s="223">
        <f>O322*H322</f>
        <v>0</v>
      </c>
      <c r="Q322" s="223">
        <v>0.00060999999999999997</v>
      </c>
      <c r="R322" s="223">
        <f>Q322*H322</f>
        <v>0.055058599999999999</v>
      </c>
      <c r="S322" s="223">
        <v>0</v>
      </c>
      <c r="T322" s="224">
        <f>S322*H322</f>
        <v>0</v>
      </c>
      <c r="AR322" s="23" t="s">
        <v>239</v>
      </c>
      <c r="AT322" s="23" t="s">
        <v>163</v>
      </c>
      <c r="AU322" s="23" t="s">
        <v>86</v>
      </c>
      <c r="AY322" s="23" t="s">
        <v>160</v>
      </c>
      <c r="BE322" s="225">
        <f>IF(N322="základní",J322,0)</f>
        <v>0</v>
      </c>
      <c r="BF322" s="225">
        <f>IF(N322="snížená",J322,0)</f>
        <v>0</v>
      </c>
      <c r="BG322" s="225">
        <f>IF(N322="zákl. přenesená",J322,0)</f>
        <v>0</v>
      </c>
      <c r="BH322" s="225">
        <f>IF(N322="sníž. přenesená",J322,0)</f>
        <v>0</v>
      </c>
      <c r="BI322" s="225">
        <f>IF(N322="nulová",J322,0)</f>
        <v>0</v>
      </c>
      <c r="BJ322" s="23" t="s">
        <v>77</v>
      </c>
      <c r="BK322" s="225">
        <f>ROUND(I322*H322,2)</f>
        <v>0</v>
      </c>
      <c r="BL322" s="23" t="s">
        <v>239</v>
      </c>
      <c r="BM322" s="23" t="s">
        <v>640</v>
      </c>
    </row>
    <row r="323" s="11" customFormat="1">
      <c r="B323" s="226"/>
      <c r="C323" s="227"/>
      <c r="D323" s="228" t="s">
        <v>170</v>
      </c>
      <c r="E323" s="229" t="s">
        <v>21</v>
      </c>
      <c r="F323" s="230" t="s">
        <v>641</v>
      </c>
      <c r="G323" s="227"/>
      <c r="H323" s="231">
        <v>90.260000000000005</v>
      </c>
      <c r="I323" s="232"/>
      <c r="J323" s="227"/>
      <c r="K323" s="227"/>
      <c r="L323" s="233"/>
      <c r="M323" s="234"/>
      <c r="N323" s="235"/>
      <c r="O323" s="235"/>
      <c r="P323" s="235"/>
      <c r="Q323" s="235"/>
      <c r="R323" s="235"/>
      <c r="S323" s="235"/>
      <c r="T323" s="236"/>
      <c r="AT323" s="237" t="s">
        <v>170</v>
      </c>
      <c r="AU323" s="237" t="s">
        <v>86</v>
      </c>
      <c r="AV323" s="11" t="s">
        <v>86</v>
      </c>
      <c r="AW323" s="11" t="s">
        <v>35</v>
      </c>
      <c r="AX323" s="11" t="s">
        <v>77</v>
      </c>
      <c r="AY323" s="237" t="s">
        <v>160</v>
      </c>
    </row>
    <row r="324" s="1" customFormat="1" ht="16.5" customHeight="1">
      <c r="B324" s="45"/>
      <c r="C324" s="214" t="s">
        <v>642</v>
      </c>
      <c r="D324" s="214" t="s">
        <v>163</v>
      </c>
      <c r="E324" s="215" t="s">
        <v>643</v>
      </c>
      <c r="F324" s="216" t="s">
        <v>644</v>
      </c>
      <c r="G324" s="217" t="s">
        <v>189</v>
      </c>
      <c r="H324" s="218">
        <v>45</v>
      </c>
      <c r="I324" s="219"/>
      <c r="J324" s="220">
        <f>ROUND(I324*H324,2)</f>
        <v>0</v>
      </c>
      <c r="K324" s="216" t="s">
        <v>167</v>
      </c>
      <c r="L324" s="71"/>
      <c r="M324" s="221" t="s">
        <v>21</v>
      </c>
      <c r="N324" s="222" t="s">
        <v>43</v>
      </c>
      <c r="O324" s="46"/>
      <c r="P324" s="223">
        <f>O324*H324</f>
        <v>0</v>
      </c>
      <c r="Q324" s="223">
        <v>0.00029</v>
      </c>
      <c r="R324" s="223">
        <f>Q324*H324</f>
        <v>0.013050000000000001</v>
      </c>
      <c r="S324" s="223">
        <v>0</v>
      </c>
      <c r="T324" s="224">
        <f>S324*H324</f>
        <v>0</v>
      </c>
      <c r="AR324" s="23" t="s">
        <v>239</v>
      </c>
      <c r="AT324" s="23" t="s">
        <v>163</v>
      </c>
      <c r="AU324" s="23" t="s">
        <v>86</v>
      </c>
      <c r="AY324" s="23" t="s">
        <v>160</v>
      </c>
      <c r="BE324" s="225">
        <f>IF(N324="základní",J324,0)</f>
        <v>0</v>
      </c>
      <c r="BF324" s="225">
        <f>IF(N324="snížená",J324,0)</f>
        <v>0</v>
      </c>
      <c r="BG324" s="225">
        <f>IF(N324="zákl. přenesená",J324,0)</f>
        <v>0</v>
      </c>
      <c r="BH324" s="225">
        <f>IF(N324="sníž. přenesená",J324,0)</f>
        <v>0</v>
      </c>
      <c r="BI324" s="225">
        <f>IF(N324="nulová",J324,0)</f>
        <v>0</v>
      </c>
      <c r="BJ324" s="23" t="s">
        <v>77</v>
      </c>
      <c r="BK324" s="225">
        <f>ROUND(I324*H324,2)</f>
        <v>0</v>
      </c>
      <c r="BL324" s="23" t="s">
        <v>239</v>
      </c>
      <c r="BM324" s="23" t="s">
        <v>645</v>
      </c>
    </row>
    <row r="325" s="11" customFormat="1">
      <c r="B325" s="226"/>
      <c r="C325" s="227"/>
      <c r="D325" s="228" t="s">
        <v>170</v>
      </c>
      <c r="E325" s="229" t="s">
        <v>21</v>
      </c>
      <c r="F325" s="230" t="s">
        <v>646</v>
      </c>
      <c r="G325" s="227"/>
      <c r="H325" s="231">
        <v>42.600000000000001</v>
      </c>
      <c r="I325" s="232"/>
      <c r="J325" s="227"/>
      <c r="K325" s="227"/>
      <c r="L325" s="233"/>
      <c r="M325" s="234"/>
      <c r="N325" s="235"/>
      <c r="O325" s="235"/>
      <c r="P325" s="235"/>
      <c r="Q325" s="235"/>
      <c r="R325" s="235"/>
      <c r="S325" s="235"/>
      <c r="T325" s="236"/>
      <c r="AT325" s="237" t="s">
        <v>170</v>
      </c>
      <c r="AU325" s="237" t="s">
        <v>86</v>
      </c>
      <c r="AV325" s="11" t="s">
        <v>86</v>
      </c>
      <c r="AW325" s="11" t="s">
        <v>35</v>
      </c>
      <c r="AX325" s="11" t="s">
        <v>72</v>
      </c>
      <c r="AY325" s="237" t="s">
        <v>160</v>
      </c>
    </row>
    <row r="326" s="11" customFormat="1">
      <c r="B326" s="226"/>
      <c r="C326" s="227"/>
      <c r="D326" s="228" t="s">
        <v>170</v>
      </c>
      <c r="E326" s="229" t="s">
        <v>21</v>
      </c>
      <c r="F326" s="230" t="s">
        <v>647</v>
      </c>
      <c r="G326" s="227"/>
      <c r="H326" s="231">
        <v>2.3999999999999999</v>
      </c>
      <c r="I326" s="232"/>
      <c r="J326" s="227"/>
      <c r="K326" s="227"/>
      <c r="L326" s="233"/>
      <c r="M326" s="234"/>
      <c r="N326" s="235"/>
      <c r="O326" s="235"/>
      <c r="P326" s="235"/>
      <c r="Q326" s="235"/>
      <c r="R326" s="235"/>
      <c r="S326" s="235"/>
      <c r="T326" s="236"/>
      <c r="AT326" s="237" t="s">
        <v>170</v>
      </c>
      <c r="AU326" s="237" t="s">
        <v>86</v>
      </c>
      <c r="AV326" s="11" t="s">
        <v>86</v>
      </c>
      <c r="AW326" s="11" t="s">
        <v>35</v>
      </c>
      <c r="AX326" s="11" t="s">
        <v>72</v>
      </c>
      <c r="AY326" s="237" t="s">
        <v>160</v>
      </c>
    </row>
    <row r="327" s="12" customFormat="1">
      <c r="B327" s="238"/>
      <c r="C327" s="239"/>
      <c r="D327" s="228" t="s">
        <v>170</v>
      </c>
      <c r="E327" s="240" t="s">
        <v>110</v>
      </c>
      <c r="F327" s="241" t="s">
        <v>185</v>
      </c>
      <c r="G327" s="239"/>
      <c r="H327" s="242">
        <v>45</v>
      </c>
      <c r="I327" s="243"/>
      <c r="J327" s="239"/>
      <c r="K327" s="239"/>
      <c r="L327" s="244"/>
      <c r="M327" s="245"/>
      <c r="N327" s="246"/>
      <c r="O327" s="246"/>
      <c r="P327" s="246"/>
      <c r="Q327" s="246"/>
      <c r="R327" s="246"/>
      <c r="S327" s="246"/>
      <c r="T327" s="247"/>
      <c r="AT327" s="248" t="s">
        <v>170</v>
      </c>
      <c r="AU327" s="248" t="s">
        <v>86</v>
      </c>
      <c r="AV327" s="12" t="s">
        <v>161</v>
      </c>
      <c r="AW327" s="12" t="s">
        <v>35</v>
      </c>
      <c r="AX327" s="12" t="s">
        <v>77</v>
      </c>
      <c r="AY327" s="248" t="s">
        <v>160</v>
      </c>
    </row>
    <row r="328" s="1" customFormat="1" ht="16.5" customHeight="1">
      <c r="B328" s="45"/>
      <c r="C328" s="214" t="s">
        <v>648</v>
      </c>
      <c r="D328" s="214" t="s">
        <v>163</v>
      </c>
      <c r="E328" s="215" t="s">
        <v>649</v>
      </c>
      <c r="F328" s="216" t="s">
        <v>650</v>
      </c>
      <c r="G328" s="217" t="s">
        <v>189</v>
      </c>
      <c r="H328" s="218">
        <v>90.260000000000005</v>
      </c>
      <c r="I328" s="219"/>
      <c r="J328" s="220">
        <f>ROUND(I328*H328,2)</f>
        <v>0</v>
      </c>
      <c r="K328" s="216" t="s">
        <v>21</v>
      </c>
      <c r="L328" s="71"/>
      <c r="M328" s="221" t="s">
        <v>21</v>
      </c>
      <c r="N328" s="222" t="s">
        <v>43</v>
      </c>
      <c r="O328" s="46"/>
      <c r="P328" s="223">
        <f>O328*H328</f>
        <v>0</v>
      </c>
      <c r="Q328" s="223">
        <v>0.00038999999999999999</v>
      </c>
      <c r="R328" s="223">
        <f>Q328*H328</f>
        <v>0.035201400000000001</v>
      </c>
      <c r="S328" s="223">
        <v>0</v>
      </c>
      <c r="T328" s="224">
        <f>S328*H328</f>
        <v>0</v>
      </c>
      <c r="AR328" s="23" t="s">
        <v>239</v>
      </c>
      <c r="AT328" s="23" t="s">
        <v>163</v>
      </c>
      <c r="AU328" s="23" t="s">
        <v>86</v>
      </c>
      <c r="AY328" s="23" t="s">
        <v>160</v>
      </c>
      <c r="BE328" s="225">
        <f>IF(N328="základní",J328,0)</f>
        <v>0</v>
      </c>
      <c r="BF328" s="225">
        <f>IF(N328="snížená",J328,0)</f>
        <v>0</v>
      </c>
      <c r="BG328" s="225">
        <f>IF(N328="zákl. přenesená",J328,0)</f>
        <v>0</v>
      </c>
      <c r="BH328" s="225">
        <f>IF(N328="sníž. přenesená",J328,0)</f>
        <v>0</v>
      </c>
      <c r="BI328" s="225">
        <f>IF(N328="nulová",J328,0)</f>
        <v>0</v>
      </c>
      <c r="BJ328" s="23" t="s">
        <v>77</v>
      </c>
      <c r="BK328" s="225">
        <f>ROUND(I328*H328,2)</f>
        <v>0</v>
      </c>
      <c r="BL328" s="23" t="s">
        <v>239</v>
      </c>
      <c r="BM328" s="23" t="s">
        <v>651</v>
      </c>
    </row>
    <row r="329" s="11" customFormat="1">
      <c r="B329" s="226"/>
      <c r="C329" s="227"/>
      <c r="D329" s="228" t="s">
        <v>170</v>
      </c>
      <c r="E329" s="229" t="s">
        <v>21</v>
      </c>
      <c r="F329" s="230" t="s">
        <v>652</v>
      </c>
      <c r="G329" s="227"/>
      <c r="H329" s="231">
        <v>90.260000000000005</v>
      </c>
      <c r="I329" s="232"/>
      <c r="J329" s="227"/>
      <c r="K329" s="227"/>
      <c r="L329" s="233"/>
      <c r="M329" s="234"/>
      <c r="N329" s="235"/>
      <c r="O329" s="235"/>
      <c r="P329" s="235"/>
      <c r="Q329" s="235"/>
      <c r="R329" s="235"/>
      <c r="S329" s="235"/>
      <c r="T329" s="236"/>
      <c r="AT329" s="237" t="s">
        <v>170</v>
      </c>
      <c r="AU329" s="237" t="s">
        <v>86</v>
      </c>
      <c r="AV329" s="11" t="s">
        <v>86</v>
      </c>
      <c r="AW329" s="11" t="s">
        <v>35</v>
      </c>
      <c r="AX329" s="11" t="s">
        <v>77</v>
      </c>
      <c r="AY329" s="237" t="s">
        <v>160</v>
      </c>
    </row>
    <row r="330" s="1" customFormat="1" ht="38.25" customHeight="1">
      <c r="B330" s="45"/>
      <c r="C330" s="214" t="s">
        <v>653</v>
      </c>
      <c r="D330" s="214" t="s">
        <v>163</v>
      </c>
      <c r="E330" s="215" t="s">
        <v>654</v>
      </c>
      <c r="F330" s="216" t="s">
        <v>655</v>
      </c>
      <c r="G330" s="217" t="s">
        <v>166</v>
      </c>
      <c r="H330" s="218">
        <v>633.798</v>
      </c>
      <c r="I330" s="219"/>
      <c r="J330" s="220">
        <f>ROUND(I330*H330,2)</f>
        <v>0</v>
      </c>
      <c r="K330" s="216" t="s">
        <v>167</v>
      </c>
      <c r="L330" s="71"/>
      <c r="M330" s="221" t="s">
        <v>21</v>
      </c>
      <c r="N330" s="222" t="s">
        <v>43</v>
      </c>
      <c r="O330" s="46"/>
      <c r="P330" s="223">
        <f>O330*H330</f>
        <v>0</v>
      </c>
      <c r="Q330" s="223">
        <v>0.00265</v>
      </c>
      <c r="R330" s="223">
        <f>Q330*H330</f>
        <v>1.6795647</v>
      </c>
      <c r="S330" s="223">
        <v>0</v>
      </c>
      <c r="T330" s="224">
        <f>S330*H330</f>
        <v>0</v>
      </c>
      <c r="AR330" s="23" t="s">
        <v>239</v>
      </c>
      <c r="AT330" s="23" t="s">
        <v>163</v>
      </c>
      <c r="AU330" s="23" t="s">
        <v>86</v>
      </c>
      <c r="AY330" s="23" t="s">
        <v>160</v>
      </c>
      <c r="BE330" s="225">
        <f>IF(N330="základní",J330,0)</f>
        <v>0</v>
      </c>
      <c r="BF330" s="225">
        <f>IF(N330="snížená",J330,0)</f>
        <v>0</v>
      </c>
      <c r="BG330" s="225">
        <f>IF(N330="zákl. přenesená",J330,0)</f>
        <v>0</v>
      </c>
      <c r="BH330" s="225">
        <f>IF(N330="sníž. přenesená",J330,0)</f>
        <v>0</v>
      </c>
      <c r="BI330" s="225">
        <f>IF(N330="nulová",J330,0)</f>
        <v>0</v>
      </c>
      <c r="BJ330" s="23" t="s">
        <v>77</v>
      </c>
      <c r="BK330" s="225">
        <f>ROUND(I330*H330,2)</f>
        <v>0</v>
      </c>
      <c r="BL330" s="23" t="s">
        <v>239</v>
      </c>
      <c r="BM330" s="23" t="s">
        <v>656</v>
      </c>
    </row>
    <row r="331" s="11" customFormat="1">
      <c r="B331" s="226"/>
      <c r="C331" s="227"/>
      <c r="D331" s="228" t="s">
        <v>170</v>
      </c>
      <c r="E331" s="229" t="s">
        <v>21</v>
      </c>
      <c r="F331" s="230" t="s">
        <v>657</v>
      </c>
      <c r="G331" s="227"/>
      <c r="H331" s="231">
        <v>613.93200000000002</v>
      </c>
      <c r="I331" s="232"/>
      <c r="J331" s="227"/>
      <c r="K331" s="227"/>
      <c r="L331" s="233"/>
      <c r="M331" s="234"/>
      <c r="N331" s="235"/>
      <c r="O331" s="235"/>
      <c r="P331" s="235"/>
      <c r="Q331" s="235"/>
      <c r="R331" s="235"/>
      <c r="S331" s="235"/>
      <c r="T331" s="236"/>
      <c r="AT331" s="237" t="s">
        <v>170</v>
      </c>
      <c r="AU331" s="237" t="s">
        <v>86</v>
      </c>
      <c r="AV331" s="11" t="s">
        <v>86</v>
      </c>
      <c r="AW331" s="11" t="s">
        <v>35</v>
      </c>
      <c r="AX331" s="11" t="s">
        <v>72</v>
      </c>
      <c r="AY331" s="237" t="s">
        <v>160</v>
      </c>
    </row>
    <row r="332" s="11" customFormat="1">
      <c r="B332" s="226"/>
      <c r="C332" s="227"/>
      <c r="D332" s="228" t="s">
        <v>170</v>
      </c>
      <c r="E332" s="229" t="s">
        <v>21</v>
      </c>
      <c r="F332" s="230" t="s">
        <v>658</v>
      </c>
      <c r="G332" s="227"/>
      <c r="H332" s="231">
        <v>1.6000000000000001</v>
      </c>
      <c r="I332" s="232"/>
      <c r="J332" s="227"/>
      <c r="K332" s="227"/>
      <c r="L332" s="233"/>
      <c r="M332" s="234"/>
      <c r="N332" s="235"/>
      <c r="O332" s="235"/>
      <c r="P332" s="235"/>
      <c r="Q332" s="235"/>
      <c r="R332" s="235"/>
      <c r="S332" s="235"/>
      <c r="T332" s="236"/>
      <c r="AT332" s="237" t="s">
        <v>170</v>
      </c>
      <c r="AU332" s="237" t="s">
        <v>86</v>
      </c>
      <c r="AV332" s="11" t="s">
        <v>86</v>
      </c>
      <c r="AW332" s="11" t="s">
        <v>35</v>
      </c>
      <c r="AX332" s="11" t="s">
        <v>72</v>
      </c>
      <c r="AY332" s="237" t="s">
        <v>160</v>
      </c>
    </row>
    <row r="333" s="12" customFormat="1">
      <c r="B333" s="238"/>
      <c r="C333" s="239"/>
      <c r="D333" s="228" t="s">
        <v>170</v>
      </c>
      <c r="E333" s="240" t="s">
        <v>84</v>
      </c>
      <c r="F333" s="241" t="s">
        <v>185</v>
      </c>
      <c r="G333" s="239"/>
      <c r="H333" s="242">
        <v>615.53200000000004</v>
      </c>
      <c r="I333" s="243"/>
      <c r="J333" s="239"/>
      <c r="K333" s="239"/>
      <c r="L333" s="244"/>
      <c r="M333" s="245"/>
      <c r="N333" s="246"/>
      <c r="O333" s="246"/>
      <c r="P333" s="246"/>
      <c r="Q333" s="246"/>
      <c r="R333" s="246"/>
      <c r="S333" s="246"/>
      <c r="T333" s="247"/>
      <c r="AT333" s="248" t="s">
        <v>170</v>
      </c>
      <c r="AU333" s="248" t="s">
        <v>86</v>
      </c>
      <c r="AV333" s="12" t="s">
        <v>161</v>
      </c>
      <c r="AW333" s="12" t="s">
        <v>35</v>
      </c>
      <c r="AX333" s="12" t="s">
        <v>72</v>
      </c>
      <c r="AY333" s="248" t="s">
        <v>160</v>
      </c>
    </row>
    <row r="334" s="11" customFormat="1">
      <c r="B334" s="226"/>
      <c r="C334" s="227"/>
      <c r="D334" s="228" t="s">
        <v>170</v>
      </c>
      <c r="E334" s="229" t="s">
        <v>21</v>
      </c>
      <c r="F334" s="230" t="s">
        <v>659</v>
      </c>
      <c r="G334" s="227"/>
      <c r="H334" s="231">
        <v>9.266</v>
      </c>
      <c r="I334" s="232"/>
      <c r="J334" s="227"/>
      <c r="K334" s="227"/>
      <c r="L334" s="233"/>
      <c r="M334" s="234"/>
      <c r="N334" s="235"/>
      <c r="O334" s="235"/>
      <c r="P334" s="235"/>
      <c r="Q334" s="235"/>
      <c r="R334" s="235"/>
      <c r="S334" s="235"/>
      <c r="T334" s="236"/>
      <c r="AT334" s="237" t="s">
        <v>170</v>
      </c>
      <c r="AU334" s="237" t="s">
        <v>86</v>
      </c>
      <c r="AV334" s="11" t="s">
        <v>86</v>
      </c>
      <c r="AW334" s="11" t="s">
        <v>35</v>
      </c>
      <c r="AX334" s="11" t="s">
        <v>72</v>
      </c>
      <c r="AY334" s="237" t="s">
        <v>160</v>
      </c>
    </row>
    <row r="335" s="11" customFormat="1">
      <c r="B335" s="226"/>
      <c r="C335" s="227"/>
      <c r="D335" s="228" t="s">
        <v>170</v>
      </c>
      <c r="E335" s="229" t="s">
        <v>21</v>
      </c>
      <c r="F335" s="230" t="s">
        <v>660</v>
      </c>
      <c r="G335" s="227"/>
      <c r="H335" s="231">
        <v>9</v>
      </c>
      <c r="I335" s="232"/>
      <c r="J335" s="227"/>
      <c r="K335" s="227"/>
      <c r="L335" s="233"/>
      <c r="M335" s="234"/>
      <c r="N335" s="235"/>
      <c r="O335" s="235"/>
      <c r="P335" s="235"/>
      <c r="Q335" s="235"/>
      <c r="R335" s="235"/>
      <c r="S335" s="235"/>
      <c r="T335" s="236"/>
      <c r="AT335" s="237" t="s">
        <v>170</v>
      </c>
      <c r="AU335" s="237" t="s">
        <v>86</v>
      </c>
      <c r="AV335" s="11" t="s">
        <v>86</v>
      </c>
      <c r="AW335" s="11" t="s">
        <v>35</v>
      </c>
      <c r="AX335" s="11" t="s">
        <v>72</v>
      </c>
      <c r="AY335" s="237" t="s">
        <v>160</v>
      </c>
    </row>
    <row r="336" s="12" customFormat="1">
      <c r="B336" s="238"/>
      <c r="C336" s="239"/>
      <c r="D336" s="228" t="s">
        <v>170</v>
      </c>
      <c r="E336" s="240" t="s">
        <v>21</v>
      </c>
      <c r="F336" s="241" t="s">
        <v>185</v>
      </c>
      <c r="G336" s="239"/>
      <c r="H336" s="242">
        <v>18.265999999999998</v>
      </c>
      <c r="I336" s="243"/>
      <c r="J336" s="239"/>
      <c r="K336" s="239"/>
      <c r="L336" s="244"/>
      <c r="M336" s="245"/>
      <c r="N336" s="246"/>
      <c r="O336" s="246"/>
      <c r="P336" s="246"/>
      <c r="Q336" s="246"/>
      <c r="R336" s="246"/>
      <c r="S336" s="246"/>
      <c r="T336" s="247"/>
      <c r="AT336" s="248" t="s">
        <v>170</v>
      </c>
      <c r="AU336" s="248" t="s">
        <v>86</v>
      </c>
      <c r="AV336" s="12" t="s">
        <v>161</v>
      </c>
      <c r="AW336" s="12" t="s">
        <v>35</v>
      </c>
      <c r="AX336" s="12" t="s">
        <v>72</v>
      </c>
      <c r="AY336" s="248" t="s">
        <v>160</v>
      </c>
    </row>
    <row r="337" s="13" customFormat="1">
      <c r="B337" s="259"/>
      <c r="C337" s="260"/>
      <c r="D337" s="228" t="s">
        <v>170</v>
      </c>
      <c r="E337" s="261" t="s">
        <v>21</v>
      </c>
      <c r="F337" s="262" t="s">
        <v>661</v>
      </c>
      <c r="G337" s="260"/>
      <c r="H337" s="263">
        <v>633.798</v>
      </c>
      <c r="I337" s="264"/>
      <c r="J337" s="260"/>
      <c r="K337" s="260"/>
      <c r="L337" s="265"/>
      <c r="M337" s="266"/>
      <c r="N337" s="267"/>
      <c r="O337" s="267"/>
      <c r="P337" s="267"/>
      <c r="Q337" s="267"/>
      <c r="R337" s="267"/>
      <c r="S337" s="267"/>
      <c r="T337" s="268"/>
      <c r="AT337" s="269" t="s">
        <v>170</v>
      </c>
      <c r="AU337" s="269" t="s">
        <v>86</v>
      </c>
      <c r="AV337" s="13" t="s">
        <v>168</v>
      </c>
      <c r="AW337" s="13" t="s">
        <v>35</v>
      </c>
      <c r="AX337" s="13" t="s">
        <v>77</v>
      </c>
      <c r="AY337" s="269" t="s">
        <v>160</v>
      </c>
    </row>
    <row r="338" s="1" customFormat="1" ht="25.5" customHeight="1">
      <c r="B338" s="45"/>
      <c r="C338" s="214" t="s">
        <v>662</v>
      </c>
      <c r="D338" s="214" t="s">
        <v>163</v>
      </c>
      <c r="E338" s="215" t="s">
        <v>663</v>
      </c>
      <c r="F338" s="216" t="s">
        <v>664</v>
      </c>
      <c r="G338" s="217" t="s">
        <v>166</v>
      </c>
      <c r="H338" s="218">
        <v>615.53200000000004</v>
      </c>
      <c r="I338" s="219"/>
      <c r="J338" s="220">
        <f>ROUND(I338*H338,2)</f>
        <v>0</v>
      </c>
      <c r="K338" s="216" t="s">
        <v>167</v>
      </c>
      <c r="L338" s="71"/>
      <c r="M338" s="221" t="s">
        <v>21</v>
      </c>
      <c r="N338" s="222" t="s">
        <v>43</v>
      </c>
      <c r="O338" s="46"/>
      <c r="P338" s="223">
        <f>O338*H338</f>
        <v>0</v>
      </c>
      <c r="Q338" s="223">
        <v>0.00034000000000000002</v>
      </c>
      <c r="R338" s="223">
        <f>Q338*H338</f>
        <v>0.20928088000000003</v>
      </c>
      <c r="S338" s="223">
        <v>0</v>
      </c>
      <c r="T338" s="224">
        <f>S338*H338</f>
        <v>0</v>
      </c>
      <c r="AR338" s="23" t="s">
        <v>239</v>
      </c>
      <c r="AT338" s="23" t="s">
        <v>163</v>
      </c>
      <c r="AU338" s="23" t="s">
        <v>86</v>
      </c>
      <c r="AY338" s="23" t="s">
        <v>160</v>
      </c>
      <c r="BE338" s="225">
        <f>IF(N338="základní",J338,0)</f>
        <v>0</v>
      </c>
      <c r="BF338" s="225">
        <f>IF(N338="snížená",J338,0)</f>
        <v>0</v>
      </c>
      <c r="BG338" s="225">
        <f>IF(N338="zákl. přenesená",J338,0)</f>
        <v>0</v>
      </c>
      <c r="BH338" s="225">
        <f>IF(N338="sníž. přenesená",J338,0)</f>
        <v>0</v>
      </c>
      <c r="BI338" s="225">
        <f>IF(N338="nulová",J338,0)</f>
        <v>0</v>
      </c>
      <c r="BJ338" s="23" t="s">
        <v>77</v>
      </c>
      <c r="BK338" s="225">
        <f>ROUND(I338*H338,2)</f>
        <v>0</v>
      </c>
      <c r="BL338" s="23" t="s">
        <v>239</v>
      </c>
      <c r="BM338" s="23" t="s">
        <v>665</v>
      </c>
    </row>
    <row r="339" s="11" customFormat="1">
      <c r="B339" s="226"/>
      <c r="C339" s="227"/>
      <c r="D339" s="228" t="s">
        <v>170</v>
      </c>
      <c r="E339" s="229" t="s">
        <v>21</v>
      </c>
      <c r="F339" s="230" t="s">
        <v>84</v>
      </c>
      <c r="G339" s="227"/>
      <c r="H339" s="231">
        <v>615.53200000000004</v>
      </c>
      <c r="I339" s="232"/>
      <c r="J339" s="227"/>
      <c r="K339" s="227"/>
      <c r="L339" s="233"/>
      <c r="M339" s="234"/>
      <c r="N339" s="235"/>
      <c r="O339" s="235"/>
      <c r="P339" s="235"/>
      <c r="Q339" s="235"/>
      <c r="R339" s="235"/>
      <c r="S339" s="235"/>
      <c r="T339" s="236"/>
      <c r="AT339" s="237" t="s">
        <v>170</v>
      </c>
      <c r="AU339" s="237" t="s">
        <v>86</v>
      </c>
      <c r="AV339" s="11" t="s">
        <v>86</v>
      </c>
      <c r="AW339" s="11" t="s">
        <v>35</v>
      </c>
      <c r="AX339" s="11" t="s">
        <v>77</v>
      </c>
      <c r="AY339" s="237" t="s">
        <v>160</v>
      </c>
    </row>
    <row r="340" s="1" customFormat="1" ht="25.5" customHeight="1">
      <c r="B340" s="45"/>
      <c r="C340" s="214" t="s">
        <v>666</v>
      </c>
      <c r="D340" s="214" t="s">
        <v>163</v>
      </c>
      <c r="E340" s="215" t="s">
        <v>667</v>
      </c>
      <c r="F340" s="216" t="s">
        <v>668</v>
      </c>
      <c r="G340" s="217" t="s">
        <v>189</v>
      </c>
      <c r="H340" s="218">
        <v>1.25</v>
      </c>
      <c r="I340" s="219"/>
      <c r="J340" s="220">
        <f>ROUND(I340*H340,2)</f>
        <v>0</v>
      </c>
      <c r="K340" s="216" t="s">
        <v>167</v>
      </c>
      <c r="L340" s="71"/>
      <c r="M340" s="221" t="s">
        <v>21</v>
      </c>
      <c r="N340" s="222" t="s">
        <v>43</v>
      </c>
      <c r="O340" s="46"/>
      <c r="P340" s="223">
        <f>O340*H340</f>
        <v>0</v>
      </c>
      <c r="Q340" s="223">
        <v>0.0023400000000000001</v>
      </c>
      <c r="R340" s="223">
        <f>Q340*H340</f>
        <v>0.0029250000000000001</v>
      </c>
      <c r="S340" s="223">
        <v>0</v>
      </c>
      <c r="T340" s="224">
        <f>S340*H340</f>
        <v>0</v>
      </c>
      <c r="AR340" s="23" t="s">
        <v>239</v>
      </c>
      <c r="AT340" s="23" t="s">
        <v>163</v>
      </c>
      <c r="AU340" s="23" t="s">
        <v>86</v>
      </c>
      <c r="AY340" s="23" t="s">
        <v>160</v>
      </c>
      <c r="BE340" s="225">
        <f>IF(N340="základní",J340,0)</f>
        <v>0</v>
      </c>
      <c r="BF340" s="225">
        <f>IF(N340="snížená",J340,0)</f>
        <v>0</v>
      </c>
      <c r="BG340" s="225">
        <f>IF(N340="zákl. přenesená",J340,0)</f>
        <v>0</v>
      </c>
      <c r="BH340" s="225">
        <f>IF(N340="sníž. přenesená",J340,0)</f>
        <v>0</v>
      </c>
      <c r="BI340" s="225">
        <f>IF(N340="nulová",J340,0)</f>
        <v>0</v>
      </c>
      <c r="BJ340" s="23" t="s">
        <v>77</v>
      </c>
      <c r="BK340" s="225">
        <f>ROUND(I340*H340,2)</f>
        <v>0</v>
      </c>
      <c r="BL340" s="23" t="s">
        <v>239</v>
      </c>
      <c r="BM340" s="23" t="s">
        <v>669</v>
      </c>
    </row>
    <row r="341" s="1" customFormat="1" ht="38.25" customHeight="1">
      <c r="B341" s="45"/>
      <c r="C341" s="214" t="s">
        <v>670</v>
      </c>
      <c r="D341" s="214" t="s">
        <v>163</v>
      </c>
      <c r="E341" s="215" t="s">
        <v>671</v>
      </c>
      <c r="F341" s="216" t="s">
        <v>672</v>
      </c>
      <c r="G341" s="217" t="s">
        <v>174</v>
      </c>
      <c r="H341" s="218">
        <v>2</v>
      </c>
      <c r="I341" s="219"/>
      <c r="J341" s="220">
        <f>ROUND(I341*H341,2)</f>
        <v>0</v>
      </c>
      <c r="K341" s="216" t="s">
        <v>167</v>
      </c>
      <c r="L341" s="71"/>
      <c r="M341" s="221" t="s">
        <v>21</v>
      </c>
      <c r="N341" s="222" t="s">
        <v>43</v>
      </c>
      <c r="O341" s="46"/>
      <c r="P341" s="223">
        <f>O341*H341</f>
        <v>0</v>
      </c>
      <c r="Q341" s="223">
        <v>0</v>
      </c>
      <c r="R341" s="223">
        <f>Q341*H341</f>
        <v>0</v>
      </c>
      <c r="S341" s="223">
        <v>0</v>
      </c>
      <c r="T341" s="224">
        <f>S341*H341</f>
        <v>0</v>
      </c>
      <c r="AR341" s="23" t="s">
        <v>239</v>
      </c>
      <c r="AT341" s="23" t="s">
        <v>163</v>
      </c>
      <c r="AU341" s="23" t="s">
        <v>86</v>
      </c>
      <c r="AY341" s="23" t="s">
        <v>160</v>
      </c>
      <c r="BE341" s="225">
        <f>IF(N341="základní",J341,0)</f>
        <v>0</v>
      </c>
      <c r="BF341" s="225">
        <f>IF(N341="snížená",J341,0)</f>
        <v>0</v>
      </c>
      <c r="BG341" s="225">
        <f>IF(N341="zákl. přenesená",J341,0)</f>
        <v>0</v>
      </c>
      <c r="BH341" s="225">
        <f>IF(N341="sníž. přenesená",J341,0)</f>
        <v>0</v>
      </c>
      <c r="BI341" s="225">
        <f>IF(N341="nulová",J341,0)</f>
        <v>0</v>
      </c>
      <c r="BJ341" s="23" t="s">
        <v>77</v>
      </c>
      <c r="BK341" s="225">
        <f>ROUND(I341*H341,2)</f>
        <v>0</v>
      </c>
      <c r="BL341" s="23" t="s">
        <v>239</v>
      </c>
      <c r="BM341" s="23" t="s">
        <v>673</v>
      </c>
    </row>
    <row r="342" s="1" customFormat="1" ht="25.5" customHeight="1">
      <c r="B342" s="45"/>
      <c r="C342" s="214" t="s">
        <v>674</v>
      </c>
      <c r="D342" s="214" t="s">
        <v>163</v>
      </c>
      <c r="E342" s="215" t="s">
        <v>675</v>
      </c>
      <c r="F342" s="216" t="s">
        <v>676</v>
      </c>
      <c r="G342" s="217" t="s">
        <v>189</v>
      </c>
      <c r="H342" s="218">
        <v>39.729999999999997</v>
      </c>
      <c r="I342" s="219"/>
      <c r="J342" s="220">
        <f>ROUND(I342*H342,2)</f>
        <v>0</v>
      </c>
      <c r="K342" s="216" t="s">
        <v>167</v>
      </c>
      <c r="L342" s="71"/>
      <c r="M342" s="221" t="s">
        <v>21</v>
      </c>
      <c r="N342" s="222" t="s">
        <v>43</v>
      </c>
      <c r="O342" s="46"/>
      <c r="P342" s="223">
        <f>O342*H342</f>
        <v>0</v>
      </c>
      <c r="Q342" s="223">
        <v>0.0018699999999999999</v>
      </c>
      <c r="R342" s="223">
        <f>Q342*H342</f>
        <v>0.074295099999999989</v>
      </c>
      <c r="S342" s="223">
        <v>0</v>
      </c>
      <c r="T342" s="224">
        <f>S342*H342</f>
        <v>0</v>
      </c>
      <c r="AR342" s="23" t="s">
        <v>239</v>
      </c>
      <c r="AT342" s="23" t="s">
        <v>163</v>
      </c>
      <c r="AU342" s="23" t="s">
        <v>86</v>
      </c>
      <c r="AY342" s="23" t="s">
        <v>160</v>
      </c>
      <c r="BE342" s="225">
        <f>IF(N342="základní",J342,0)</f>
        <v>0</v>
      </c>
      <c r="BF342" s="225">
        <f>IF(N342="snížená",J342,0)</f>
        <v>0</v>
      </c>
      <c r="BG342" s="225">
        <f>IF(N342="zákl. přenesená",J342,0)</f>
        <v>0</v>
      </c>
      <c r="BH342" s="225">
        <f>IF(N342="sníž. přenesená",J342,0)</f>
        <v>0</v>
      </c>
      <c r="BI342" s="225">
        <f>IF(N342="nulová",J342,0)</f>
        <v>0</v>
      </c>
      <c r="BJ342" s="23" t="s">
        <v>77</v>
      </c>
      <c r="BK342" s="225">
        <f>ROUND(I342*H342,2)</f>
        <v>0</v>
      </c>
      <c r="BL342" s="23" t="s">
        <v>239</v>
      </c>
      <c r="BM342" s="23" t="s">
        <v>677</v>
      </c>
    </row>
    <row r="343" s="11" customFormat="1">
      <c r="B343" s="226"/>
      <c r="C343" s="227"/>
      <c r="D343" s="228" t="s">
        <v>170</v>
      </c>
      <c r="E343" s="229" t="s">
        <v>21</v>
      </c>
      <c r="F343" s="230" t="s">
        <v>678</v>
      </c>
      <c r="G343" s="227"/>
      <c r="H343" s="231">
        <v>39.729999999999997</v>
      </c>
      <c r="I343" s="232"/>
      <c r="J343" s="227"/>
      <c r="K343" s="227"/>
      <c r="L343" s="233"/>
      <c r="M343" s="234"/>
      <c r="N343" s="235"/>
      <c r="O343" s="235"/>
      <c r="P343" s="235"/>
      <c r="Q343" s="235"/>
      <c r="R343" s="235"/>
      <c r="S343" s="235"/>
      <c r="T343" s="236"/>
      <c r="AT343" s="237" t="s">
        <v>170</v>
      </c>
      <c r="AU343" s="237" t="s">
        <v>86</v>
      </c>
      <c r="AV343" s="11" t="s">
        <v>86</v>
      </c>
      <c r="AW343" s="11" t="s">
        <v>35</v>
      </c>
      <c r="AX343" s="11" t="s">
        <v>77</v>
      </c>
      <c r="AY343" s="237" t="s">
        <v>160</v>
      </c>
    </row>
    <row r="344" s="1" customFormat="1" ht="25.5" customHeight="1">
      <c r="B344" s="45"/>
      <c r="C344" s="214" t="s">
        <v>679</v>
      </c>
      <c r="D344" s="214" t="s">
        <v>163</v>
      </c>
      <c r="E344" s="215" t="s">
        <v>680</v>
      </c>
      <c r="F344" s="216" t="s">
        <v>681</v>
      </c>
      <c r="G344" s="217" t="s">
        <v>189</v>
      </c>
      <c r="H344" s="218">
        <v>3.6000000000000001</v>
      </c>
      <c r="I344" s="219"/>
      <c r="J344" s="220">
        <f>ROUND(I344*H344,2)</f>
        <v>0</v>
      </c>
      <c r="K344" s="216" t="s">
        <v>167</v>
      </c>
      <c r="L344" s="71"/>
      <c r="M344" s="221" t="s">
        <v>21</v>
      </c>
      <c r="N344" s="222" t="s">
        <v>43</v>
      </c>
      <c r="O344" s="46"/>
      <c r="P344" s="223">
        <f>O344*H344</f>
        <v>0</v>
      </c>
      <c r="Q344" s="223">
        <v>0</v>
      </c>
      <c r="R344" s="223">
        <f>Q344*H344</f>
        <v>0</v>
      </c>
      <c r="S344" s="223">
        <v>0</v>
      </c>
      <c r="T344" s="224">
        <f>S344*H344</f>
        <v>0</v>
      </c>
      <c r="AR344" s="23" t="s">
        <v>239</v>
      </c>
      <c r="AT344" s="23" t="s">
        <v>163</v>
      </c>
      <c r="AU344" s="23" t="s">
        <v>86</v>
      </c>
      <c r="AY344" s="23" t="s">
        <v>160</v>
      </c>
      <c r="BE344" s="225">
        <f>IF(N344="základní",J344,0)</f>
        <v>0</v>
      </c>
      <c r="BF344" s="225">
        <f>IF(N344="snížená",J344,0)</f>
        <v>0</v>
      </c>
      <c r="BG344" s="225">
        <f>IF(N344="zákl. přenesená",J344,0)</f>
        <v>0</v>
      </c>
      <c r="BH344" s="225">
        <f>IF(N344="sníž. přenesená",J344,0)</f>
        <v>0</v>
      </c>
      <c r="BI344" s="225">
        <f>IF(N344="nulová",J344,0)</f>
        <v>0</v>
      </c>
      <c r="BJ344" s="23" t="s">
        <v>77</v>
      </c>
      <c r="BK344" s="225">
        <f>ROUND(I344*H344,2)</f>
        <v>0</v>
      </c>
      <c r="BL344" s="23" t="s">
        <v>239</v>
      </c>
      <c r="BM344" s="23" t="s">
        <v>682</v>
      </c>
    </row>
    <row r="345" s="11" customFormat="1">
      <c r="B345" s="226"/>
      <c r="C345" s="227"/>
      <c r="D345" s="228" t="s">
        <v>170</v>
      </c>
      <c r="E345" s="229" t="s">
        <v>21</v>
      </c>
      <c r="F345" s="230" t="s">
        <v>683</v>
      </c>
      <c r="G345" s="227"/>
      <c r="H345" s="231">
        <v>3.6000000000000001</v>
      </c>
      <c r="I345" s="232"/>
      <c r="J345" s="227"/>
      <c r="K345" s="227"/>
      <c r="L345" s="233"/>
      <c r="M345" s="234"/>
      <c r="N345" s="235"/>
      <c r="O345" s="235"/>
      <c r="P345" s="235"/>
      <c r="Q345" s="235"/>
      <c r="R345" s="235"/>
      <c r="S345" s="235"/>
      <c r="T345" s="236"/>
      <c r="AT345" s="237" t="s">
        <v>170</v>
      </c>
      <c r="AU345" s="237" t="s">
        <v>86</v>
      </c>
      <c r="AV345" s="11" t="s">
        <v>86</v>
      </c>
      <c r="AW345" s="11" t="s">
        <v>35</v>
      </c>
      <c r="AX345" s="11" t="s">
        <v>77</v>
      </c>
      <c r="AY345" s="237" t="s">
        <v>160</v>
      </c>
    </row>
    <row r="346" s="1" customFormat="1" ht="25.5" customHeight="1">
      <c r="B346" s="45"/>
      <c r="C346" s="214" t="s">
        <v>684</v>
      </c>
      <c r="D346" s="214" t="s">
        <v>163</v>
      </c>
      <c r="E346" s="215" t="s">
        <v>685</v>
      </c>
      <c r="F346" s="216" t="s">
        <v>686</v>
      </c>
      <c r="G346" s="217" t="s">
        <v>189</v>
      </c>
      <c r="H346" s="218">
        <v>44.600000000000001</v>
      </c>
      <c r="I346" s="219"/>
      <c r="J346" s="220">
        <f>ROUND(I346*H346,2)</f>
        <v>0</v>
      </c>
      <c r="K346" s="216" t="s">
        <v>21</v>
      </c>
      <c r="L346" s="71"/>
      <c r="M346" s="221" t="s">
        <v>21</v>
      </c>
      <c r="N346" s="222" t="s">
        <v>43</v>
      </c>
      <c r="O346" s="46"/>
      <c r="P346" s="223">
        <f>O346*H346</f>
        <v>0</v>
      </c>
      <c r="Q346" s="223">
        <v>0.00056999999999999998</v>
      </c>
      <c r="R346" s="223">
        <f>Q346*H346</f>
        <v>0.025422</v>
      </c>
      <c r="S346" s="223">
        <v>0</v>
      </c>
      <c r="T346" s="224">
        <f>S346*H346</f>
        <v>0</v>
      </c>
      <c r="AR346" s="23" t="s">
        <v>239</v>
      </c>
      <c r="AT346" s="23" t="s">
        <v>163</v>
      </c>
      <c r="AU346" s="23" t="s">
        <v>86</v>
      </c>
      <c r="AY346" s="23" t="s">
        <v>160</v>
      </c>
      <c r="BE346" s="225">
        <f>IF(N346="základní",J346,0)</f>
        <v>0</v>
      </c>
      <c r="BF346" s="225">
        <f>IF(N346="snížená",J346,0)</f>
        <v>0</v>
      </c>
      <c r="BG346" s="225">
        <f>IF(N346="zákl. přenesená",J346,0)</f>
        <v>0</v>
      </c>
      <c r="BH346" s="225">
        <f>IF(N346="sníž. přenesená",J346,0)</f>
        <v>0</v>
      </c>
      <c r="BI346" s="225">
        <f>IF(N346="nulová",J346,0)</f>
        <v>0</v>
      </c>
      <c r="BJ346" s="23" t="s">
        <v>77</v>
      </c>
      <c r="BK346" s="225">
        <f>ROUND(I346*H346,2)</f>
        <v>0</v>
      </c>
      <c r="BL346" s="23" t="s">
        <v>239</v>
      </c>
      <c r="BM346" s="23" t="s">
        <v>687</v>
      </c>
    </row>
    <row r="347" s="11" customFormat="1">
      <c r="B347" s="226"/>
      <c r="C347" s="227"/>
      <c r="D347" s="228" t="s">
        <v>170</v>
      </c>
      <c r="E347" s="229" t="s">
        <v>21</v>
      </c>
      <c r="F347" s="230" t="s">
        <v>635</v>
      </c>
      <c r="G347" s="227"/>
      <c r="H347" s="231">
        <v>38.200000000000003</v>
      </c>
      <c r="I347" s="232"/>
      <c r="J347" s="227"/>
      <c r="K347" s="227"/>
      <c r="L347" s="233"/>
      <c r="M347" s="234"/>
      <c r="N347" s="235"/>
      <c r="O347" s="235"/>
      <c r="P347" s="235"/>
      <c r="Q347" s="235"/>
      <c r="R347" s="235"/>
      <c r="S347" s="235"/>
      <c r="T347" s="236"/>
      <c r="AT347" s="237" t="s">
        <v>170</v>
      </c>
      <c r="AU347" s="237" t="s">
        <v>86</v>
      </c>
      <c r="AV347" s="11" t="s">
        <v>86</v>
      </c>
      <c r="AW347" s="11" t="s">
        <v>35</v>
      </c>
      <c r="AX347" s="11" t="s">
        <v>72</v>
      </c>
      <c r="AY347" s="237" t="s">
        <v>160</v>
      </c>
    </row>
    <row r="348" s="11" customFormat="1">
      <c r="B348" s="226"/>
      <c r="C348" s="227"/>
      <c r="D348" s="228" t="s">
        <v>170</v>
      </c>
      <c r="E348" s="229" t="s">
        <v>21</v>
      </c>
      <c r="F348" s="230" t="s">
        <v>688</v>
      </c>
      <c r="G348" s="227"/>
      <c r="H348" s="231">
        <v>6.4000000000000004</v>
      </c>
      <c r="I348" s="232"/>
      <c r="J348" s="227"/>
      <c r="K348" s="227"/>
      <c r="L348" s="233"/>
      <c r="M348" s="234"/>
      <c r="N348" s="235"/>
      <c r="O348" s="235"/>
      <c r="P348" s="235"/>
      <c r="Q348" s="235"/>
      <c r="R348" s="235"/>
      <c r="S348" s="235"/>
      <c r="T348" s="236"/>
      <c r="AT348" s="237" t="s">
        <v>170</v>
      </c>
      <c r="AU348" s="237" t="s">
        <v>86</v>
      </c>
      <c r="AV348" s="11" t="s">
        <v>86</v>
      </c>
      <c r="AW348" s="11" t="s">
        <v>35</v>
      </c>
      <c r="AX348" s="11" t="s">
        <v>72</v>
      </c>
      <c r="AY348" s="237" t="s">
        <v>160</v>
      </c>
    </row>
    <row r="349" s="12" customFormat="1">
      <c r="B349" s="238"/>
      <c r="C349" s="239"/>
      <c r="D349" s="228" t="s">
        <v>170</v>
      </c>
      <c r="E349" s="240" t="s">
        <v>21</v>
      </c>
      <c r="F349" s="241" t="s">
        <v>185</v>
      </c>
      <c r="G349" s="239"/>
      <c r="H349" s="242">
        <v>44.600000000000001</v>
      </c>
      <c r="I349" s="243"/>
      <c r="J349" s="239"/>
      <c r="K349" s="239"/>
      <c r="L349" s="244"/>
      <c r="M349" s="245"/>
      <c r="N349" s="246"/>
      <c r="O349" s="246"/>
      <c r="P349" s="246"/>
      <c r="Q349" s="246"/>
      <c r="R349" s="246"/>
      <c r="S349" s="246"/>
      <c r="T349" s="247"/>
      <c r="AT349" s="248" t="s">
        <v>170</v>
      </c>
      <c r="AU349" s="248" t="s">
        <v>86</v>
      </c>
      <c r="AV349" s="12" t="s">
        <v>161</v>
      </c>
      <c r="AW349" s="12" t="s">
        <v>35</v>
      </c>
      <c r="AX349" s="12" t="s">
        <v>77</v>
      </c>
      <c r="AY349" s="248" t="s">
        <v>160</v>
      </c>
    </row>
    <row r="350" s="1" customFormat="1" ht="25.5" customHeight="1">
      <c r="B350" s="45"/>
      <c r="C350" s="214" t="s">
        <v>689</v>
      </c>
      <c r="D350" s="214" t="s">
        <v>163</v>
      </c>
      <c r="E350" s="215" t="s">
        <v>690</v>
      </c>
      <c r="F350" s="216" t="s">
        <v>691</v>
      </c>
      <c r="G350" s="217" t="s">
        <v>189</v>
      </c>
      <c r="H350" s="218">
        <v>90.260000000000005</v>
      </c>
      <c r="I350" s="219"/>
      <c r="J350" s="220">
        <f>ROUND(I350*H350,2)</f>
        <v>0</v>
      </c>
      <c r="K350" s="216" t="s">
        <v>21</v>
      </c>
      <c r="L350" s="71"/>
      <c r="M350" s="221" t="s">
        <v>21</v>
      </c>
      <c r="N350" s="222" t="s">
        <v>43</v>
      </c>
      <c r="O350" s="46"/>
      <c r="P350" s="223">
        <f>O350*H350</f>
        <v>0</v>
      </c>
      <c r="Q350" s="223">
        <v>0.00048000000000000001</v>
      </c>
      <c r="R350" s="223">
        <f>Q350*H350</f>
        <v>0.043324800000000004</v>
      </c>
      <c r="S350" s="223">
        <v>0</v>
      </c>
      <c r="T350" s="224">
        <f>S350*H350</f>
        <v>0</v>
      </c>
      <c r="AR350" s="23" t="s">
        <v>239</v>
      </c>
      <c r="AT350" s="23" t="s">
        <v>163</v>
      </c>
      <c r="AU350" s="23" t="s">
        <v>86</v>
      </c>
      <c r="AY350" s="23" t="s">
        <v>160</v>
      </c>
      <c r="BE350" s="225">
        <f>IF(N350="základní",J350,0)</f>
        <v>0</v>
      </c>
      <c r="BF350" s="225">
        <f>IF(N350="snížená",J350,0)</f>
        <v>0</v>
      </c>
      <c r="BG350" s="225">
        <f>IF(N350="zákl. přenesená",J350,0)</f>
        <v>0</v>
      </c>
      <c r="BH350" s="225">
        <f>IF(N350="sníž. přenesená",J350,0)</f>
        <v>0</v>
      </c>
      <c r="BI350" s="225">
        <f>IF(N350="nulová",J350,0)</f>
        <v>0</v>
      </c>
      <c r="BJ350" s="23" t="s">
        <v>77</v>
      </c>
      <c r="BK350" s="225">
        <f>ROUND(I350*H350,2)</f>
        <v>0</v>
      </c>
      <c r="BL350" s="23" t="s">
        <v>239</v>
      </c>
      <c r="BM350" s="23" t="s">
        <v>692</v>
      </c>
    </row>
    <row r="351" s="11" customFormat="1">
      <c r="B351" s="226"/>
      <c r="C351" s="227"/>
      <c r="D351" s="228" t="s">
        <v>170</v>
      </c>
      <c r="E351" s="229" t="s">
        <v>21</v>
      </c>
      <c r="F351" s="230" t="s">
        <v>693</v>
      </c>
      <c r="G351" s="227"/>
      <c r="H351" s="231">
        <v>90.260000000000005</v>
      </c>
      <c r="I351" s="232"/>
      <c r="J351" s="227"/>
      <c r="K351" s="227"/>
      <c r="L351" s="233"/>
      <c r="M351" s="234"/>
      <c r="N351" s="235"/>
      <c r="O351" s="235"/>
      <c r="P351" s="235"/>
      <c r="Q351" s="235"/>
      <c r="R351" s="235"/>
      <c r="S351" s="235"/>
      <c r="T351" s="236"/>
      <c r="AT351" s="237" t="s">
        <v>170</v>
      </c>
      <c r="AU351" s="237" t="s">
        <v>86</v>
      </c>
      <c r="AV351" s="11" t="s">
        <v>86</v>
      </c>
      <c r="AW351" s="11" t="s">
        <v>35</v>
      </c>
      <c r="AX351" s="11" t="s">
        <v>77</v>
      </c>
      <c r="AY351" s="237" t="s">
        <v>160</v>
      </c>
    </row>
    <row r="352" s="1" customFormat="1" ht="16.5" customHeight="1">
      <c r="B352" s="45"/>
      <c r="C352" s="214" t="s">
        <v>694</v>
      </c>
      <c r="D352" s="214" t="s">
        <v>163</v>
      </c>
      <c r="E352" s="215" t="s">
        <v>695</v>
      </c>
      <c r="F352" s="216" t="s">
        <v>696</v>
      </c>
      <c r="G352" s="217" t="s">
        <v>189</v>
      </c>
      <c r="H352" s="218">
        <v>45</v>
      </c>
      <c r="I352" s="219"/>
      <c r="J352" s="220">
        <f>ROUND(I352*H352,2)</f>
        <v>0</v>
      </c>
      <c r="K352" s="216" t="s">
        <v>21</v>
      </c>
      <c r="L352" s="71"/>
      <c r="M352" s="221" t="s">
        <v>21</v>
      </c>
      <c r="N352" s="222" t="s">
        <v>43</v>
      </c>
      <c r="O352" s="46"/>
      <c r="P352" s="223">
        <f>O352*H352</f>
        <v>0</v>
      </c>
      <c r="Q352" s="223">
        <v>0.00079000000000000001</v>
      </c>
      <c r="R352" s="223">
        <f>Q352*H352</f>
        <v>0.035549999999999998</v>
      </c>
      <c r="S352" s="223">
        <v>0</v>
      </c>
      <c r="T352" s="224">
        <f>S352*H352</f>
        <v>0</v>
      </c>
      <c r="AR352" s="23" t="s">
        <v>239</v>
      </c>
      <c r="AT352" s="23" t="s">
        <v>163</v>
      </c>
      <c r="AU352" s="23" t="s">
        <v>86</v>
      </c>
      <c r="AY352" s="23" t="s">
        <v>160</v>
      </c>
      <c r="BE352" s="225">
        <f>IF(N352="základní",J352,0)</f>
        <v>0</v>
      </c>
      <c r="BF352" s="225">
        <f>IF(N352="snížená",J352,0)</f>
        <v>0</v>
      </c>
      <c r="BG352" s="225">
        <f>IF(N352="zákl. přenesená",J352,0)</f>
        <v>0</v>
      </c>
      <c r="BH352" s="225">
        <f>IF(N352="sníž. přenesená",J352,0)</f>
        <v>0</v>
      </c>
      <c r="BI352" s="225">
        <f>IF(N352="nulová",J352,0)</f>
        <v>0</v>
      </c>
      <c r="BJ352" s="23" t="s">
        <v>77</v>
      </c>
      <c r="BK352" s="225">
        <f>ROUND(I352*H352,2)</f>
        <v>0</v>
      </c>
      <c r="BL352" s="23" t="s">
        <v>239</v>
      </c>
      <c r="BM352" s="23" t="s">
        <v>697</v>
      </c>
    </row>
    <row r="353" s="1" customFormat="1" ht="25.5" customHeight="1">
      <c r="B353" s="45"/>
      <c r="C353" s="214" t="s">
        <v>698</v>
      </c>
      <c r="D353" s="214" t="s">
        <v>163</v>
      </c>
      <c r="E353" s="215" t="s">
        <v>699</v>
      </c>
      <c r="F353" s="216" t="s">
        <v>700</v>
      </c>
      <c r="G353" s="217" t="s">
        <v>174</v>
      </c>
      <c r="H353" s="218">
        <v>4</v>
      </c>
      <c r="I353" s="219"/>
      <c r="J353" s="220">
        <f>ROUND(I353*H353,2)</f>
        <v>0</v>
      </c>
      <c r="K353" s="216" t="s">
        <v>167</v>
      </c>
      <c r="L353" s="71"/>
      <c r="M353" s="221" t="s">
        <v>21</v>
      </c>
      <c r="N353" s="222" t="s">
        <v>43</v>
      </c>
      <c r="O353" s="46"/>
      <c r="P353" s="223">
        <f>O353*H353</f>
        <v>0</v>
      </c>
      <c r="Q353" s="223">
        <v>0.0087600000000000004</v>
      </c>
      <c r="R353" s="223">
        <f>Q353*H353</f>
        <v>0.035040000000000002</v>
      </c>
      <c r="S353" s="223">
        <v>0</v>
      </c>
      <c r="T353" s="224">
        <f>S353*H353</f>
        <v>0</v>
      </c>
      <c r="AR353" s="23" t="s">
        <v>239</v>
      </c>
      <c r="AT353" s="23" t="s">
        <v>163</v>
      </c>
      <c r="AU353" s="23" t="s">
        <v>86</v>
      </c>
      <c r="AY353" s="23" t="s">
        <v>160</v>
      </c>
      <c r="BE353" s="225">
        <f>IF(N353="základní",J353,0)</f>
        <v>0</v>
      </c>
      <c r="BF353" s="225">
        <f>IF(N353="snížená",J353,0)</f>
        <v>0</v>
      </c>
      <c r="BG353" s="225">
        <f>IF(N353="zákl. přenesená",J353,0)</f>
        <v>0</v>
      </c>
      <c r="BH353" s="225">
        <f>IF(N353="sníž. přenesená",J353,0)</f>
        <v>0</v>
      </c>
      <c r="BI353" s="225">
        <f>IF(N353="nulová",J353,0)</f>
        <v>0</v>
      </c>
      <c r="BJ353" s="23" t="s">
        <v>77</v>
      </c>
      <c r="BK353" s="225">
        <f>ROUND(I353*H353,2)</f>
        <v>0</v>
      </c>
      <c r="BL353" s="23" t="s">
        <v>239</v>
      </c>
      <c r="BM353" s="23" t="s">
        <v>701</v>
      </c>
    </row>
    <row r="354" s="1" customFormat="1" ht="25.5" customHeight="1">
      <c r="B354" s="45"/>
      <c r="C354" s="214" t="s">
        <v>702</v>
      </c>
      <c r="D354" s="214" t="s">
        <v>163</v>
      </c>
      <c r="E354" s="215" t="s">
        <v>703</v>
      </c>
      <c r="F354" s="216" t="s">
        <v>704</v>
      </c>
      <c r="G354" s="217" t="s">
        <v>189</v>
      </c>
      <c r="H354" s="218">
        <v>90.260000000000005</v>
      </c>
      <c r="I354" s="219"/>
      <c r="J354" s="220">
        <f>ROUND(I354*H354,2)</f>
        <v>0</v>
      </c>
      <c r="K354" s="216" t="s">
        <v>167</v>
      </c>
      <c r="L354" s="71"/>
      <c r="M354" s="221" t="s">
        <v>21</v>
      </c>
      <c r="N354" s="222" t="s">
        <v>43</v>
      </c>
      <c r="O354" s="46"/>
      <c r="P354" s="223">
        <f>O354*H354</f>
        <v>0</v>
      </c>
      <c r="Q354" s="223">
        <v>0.0019</v>
      </c>
      <c r="R354" s="223">
        <f>Q354*H354</f>
        <v>0.17149400000000001</v>
      </c>
      <c r="S354" s="223">
        <v>0</v>
      </c>
      <c r="T354" s="224">
        <f>S354*H354</f>
        <v>0</v>
      </c>
      <c r="AR354" s="23" t="s">
        <v>239</v>
      </c>
      <c r="AT354" s="23" t="s">
        <v>163</v>
      </c>
      <c r="AU354" s="23" t="s">
        <v>86</v>
      </c>
      <c r="AY354" s="23" t="s">
        <v>160</v>
      </c>
      <c r="BE354" s="225">
        <f>IF(N354="základní",J354,0)</f>
        <v>0</v>
      </c>
      <c r="BF354" s="225">
        <f>IF(N354="snížená",J354,0)</f>
        <v>0</v>
      </c>
      <c r="BG354" s="225">
        <f>IF(N354="zákl. přenesená",J354,0)</f>
        <v>0</v>
      </c>
      <c r="BH354" s="225">
        <f>IF(N354="sníž. přenesená",J354,0)</f>
        <v>0</v>
      </c>
      <c r="BI354" s="225">
        <f>IF(N354="nulová",J354,0)</f>
        <v>0</v>
      </c>
      <c r="BJ354" s="23" t="s">
        <v>77</v>
      </c>
      <c r="BK354" s="225">
        <f>ROUND(I354*H354,2)</f>
        <v>0</v>
      </c>
      <c r="BL354" s="23" t="s">
        <v>239</v>
      </c>
      <c r="BM354" s="23" t="s">
        <v>705</v>
      </c>
    </row>
    <row r="355" s="11" customFormat="1">
      <c r="B355" s="226"/>
      <c r="C355" s="227"/>
      <c r="D355" s="228" t="s">
        <v>170</v>
      </c>
      <c r="E355" s="229" t="s">
        <v>21</v>
      </c>
      <c r="F355" s="230" t="s">
        <v>652</v>
      </c>
      <c r="G355" s="227"/>
      <c r="H355" s="231">
        <v>90.260000000000005</v>
      </c>
      <c r="I355" s="232"/>
      <c r="J355" s="227"/>
      <c r="K355" s="227"/>
      <c r="L355" s="233"/>
      <c r="M355" s="234"/>
      <c r="N355" s="235"/>
      <c r="O355" s="235"/>
      <c r="P355" s="235"/>
      <c r="Q355" s="235"/>
      <c r="R355" s="235"/>
      <c r="S355" s="235"/>
      <c r="T355" s="236"/>
      <c r="AT355" s="237" t="s">
        <v>170</v>
      </c>
      <c r="AU355" s="237" t="s">
        <v>86</v>
      </c>
      <c r="AV355" s="11" t="s">
        <v>86</v>
      </c>
      <c r="AW355" s="11" t="s">
        <v>35</v>
      </c>
      <c r="AX355" s="11" t="s">
        <v>77</v>
      </c>
      <c r="AY355" s="237" t="s">
        <v>160</v>
      </c>
    </row>
    <row r="356" s="1" customFormat="1" ht="25.5" customHeight="1">
      <c r="B356" s="45"/>
      <c r="C356" s="214" t="s">
        <v>706</v>
      </c>
      <c r="D356" s="214" t="s">
        <v>163</v>
      </c>
      <c r="E356" s="215" t="s">
        <v>707</v>
      </c>
      <c r="F356" s="216" t="s">
        <v>708</v>
      </c>
      <c r="G356" s="217" t="s">
        <v>189</v>
      </c>
      <c r="H356" s="218">
        <v>90.260000000000005</v>
      </c>
      <c r="I356" s="219"/>
      <c r="J356" s="220">
        <f>ROUND(I356*H356,2)</f>
        <v>0</v>
      </c>
      <c r="K356" s="216" t="s">
        <v>167</v>
      </c>
      <c r="L356" s="71"/>
      <c r="M356" s="221" t="s">
        <v>21</v>
      </c>
      <c r="N356" s="222" t="s">
        <v>43</v>
      </c>
      <c r="O356" s="46"/>
      <c r="P356" s="223">
        <f>O356*H356</f>
        <v>0</v>
      </c>
      <c r="Q356" s="223">
        <v>0.0028</v>
      </c>
      <c r="R356" s="223">
        <f>Q356*H356</f>
        <v>0.25272800000000001</v>
      </c>
      <c r="S356" s="223">
        <v>0</v>
      </c>
      <c r="T356" s="224">
        <f>S356*H356</f>
        <v>0</v>
      </c>
      <c r="AR356" s="23" t="s">
        <v>239</v>
      </c>
      <c r="AT356" s="23" t="s">
        <v>163</v>
      </c>
      <c r="AU356" s="23" t="s">
        <v>86</v>
      </c>
      <c r="AY356" s="23" t="s">
        <v>160</v>
      </c>
      <c r="BE356" s="225">
        <f>IF(N356="základní",J356,0)</f>
        <v>0</v>
      </c>
      <c r="BF356" s="225">
        <f>IF(N356="snížená",J356,0)</f>
        <v>0</v>
      </c>
      <c r="BG356" s="225">
        <f>IF(N356="zákl. přenesená",J356,0)</f>
        <v>0</v>
      </c>
      <c r="BH356" s="225">
        <f>IF(N356="sníž. přenesená",J356,0)</f>
        <v>0</v>
      </c>
      <c r="BI356" s="225">
        <f>IF(N356="nulová",J356,0)</f>
        <v>0</v>
      </c>
      <c r="BJ356" s="23" t="s">
        <v>77</v>
      </c>
      <c r="BK356" s="225">
        <f>ROUND(I356*H356,2)</f>
        <v>0</v>
      </c>
      <c r="BL356" s="23" t="s">
        <v>239</v>
      </c>
      <c r="BM356" s="23" t="s">
        <v>709</v>
      </c>
    </row>
    <row r="357" s="11" customFormat="1">
      <c r="B357" s="226"/>
      <c r="C357" s="227"/>
      <c r="D357" s="228" t="s">
        <v>170</v>
      </c>
      <c r="E357" s="229" t="s">
        <v>21</v>
      </c>
      <c r="F357" s="230" t="s">
        <v>652</v>
      </c>
      <c r="G357" s="227"/>
      <c r="H357" s="231">
        <v>90.260000000000005</v>
      </c>
      <c r="I357" s="232"/>
      <c r="J357" s="227"/>
      <c r="K357" s="227"/>
      <c r="L357" s="233"/>
      <c r="M357" s="234"/>
      <c r="N357" s="235"/>
      <c r="O357" s="235"/>
      <c r="P357" s="235"/>
      <c r="Q357" s="235"/>
      <c r="R357" s="235"/>
      <c r="S357" s="235"/>
      <c r="T357" s="236"/>
      <c r="AT357" s="237" t="s">
        <v>170</v>
      </c>
      <c r="AU357" s="237" t="s">
        <v>86</v>
      </c>
      <c r="AV357" s="11" t="s">
        <v>86</v>
      </c>
      <c r="AW357" s="11" t="s">
        <v>35</v>
      </c>
      <c r="AX357" s="11" t="s">
        <v>77</v>
      </c>
      <c r="AY357" s="237" t="s">
        <v>160</v>
      </c>
    </row>
    <row r="358" s="1" customFormat="1" ht="16.5" customHeight="1">
      <c r="B358" s="45"/>
      <c r="C358" s="214" t="s">
        <v>710</v>
      </c>
      <c r="D358" s="214" t="s">
        <v>163</v>
      </c>
      <c r="E358" s="215" t="s">
        <v>711</v>
      </c>
      <c r="F358" s="216" t="s">
        <v>712</v>
      </c>
      <c r="G358" s="217" t="s">
        <v>174</v>
      </c>
      <c r="H358" s="218">
        <v>3</v>
      </c>
      <c r="I358" s="219"/>
      <c r="J358" s="220">
        <f>ROUND(I358*H358,2)</f>
        <v>0</v>
      </c>
      <c r="K358" s="216" t="s">
        <v>21</v>
      </c>
      <c r="L358" s="71"/>
      <c r="M358" s="221" t="s">
        <v>21</v>
      </c>
      <c r="N358" s="222" t="s">
        <v>43</v>
      </c>
      <c r="O358" s="46"/>
      <c r="P358" s="223">
        <f>O358*H358</f>
        <v>0</v>
      </c>
      <c r="Q358" s="223">
        <v>0.00166</v>
      </c>
      <c r="R358" s="223">
        <f>Q358*H358</f>
        <v>0.0049800000000000001</v>
      </c>
      <c r="S358" s="223">
        <v>0</v>
      </c>
      <c r="T358" s="224">
        <f>S358*H358</f>
        <v>0</v>
      </c>
      <c r="AR358" s="23" t="s">
        <v>239</v>
      </c>
      <c r="AT358" s="23" t="s">
        <v>163</v>
      </c>
      <c r="AU358" s="23" t="s">
        <v>86</v>
      </c>
      <c r="AY358" s="23" t="s">
        <v>160</v>
      </c>
      <c r="BE358" s="225">
        <f>IF(N358="základní",J358,0)</f>
        <v>0</v>
      </c>
      <c r="BF358" s="225">
        <f>IF(N358="snížená",J358,0)</f>
        <v>0</v>
      </c>
      <c r="BG358" s="225">
        <f>IF(N358="zákl. přenesená",J358,0)</f>
        <v>0</v>
      </c>
      <c r="BH358" s="225">
        <f>IF(N358="sníž. přenesená",J358,0)</f>
        <v>0</v>
      </c>
      <c r="BI358" s="225">
        <f>IF(N358="nulová",J358,0)</f>
        <v>0</v>
      </c>
      <c r="BJ358" s="23" t="s">
        <v>77</v>
      </c>
      <c r="BK358" s="225">
        <f>ROUND(I358*H358,2)</f>
        <v>0</v>
      </c>
      <c r="BL358" s="23" t="s">
        <v>239</v>
      </c>
      <c r="BM358" s="23" t="s">
        <v>713</v>
      </c>
    </row>
    <row r="359" s="11" customFormat="1">
      <c r="B359" s="226"/>
      <c r="C359" s="227"/>
      <c r="D359" s="228" t="s">
        <v>170</v>
      </c>
      <c r="E359" s="229" t="s">
        <v>21</v>
      </c>
      <c r="F359" s="230" t="s">
        <v>714</v>
      </c>
      <c r="G359" s="227"/>
      <c r="H359" s="231">
        <v>3</v>
      </c>
      <c r="I359" s="232"/>
      <c r="J359" s="227"/>
      <c r="K359" s="227"/>
      <c r="L359" s="233"/>
      <c r="M359" s="234"/>
      <c r="N359" s="235"/>
      <c r="O359" s="235"/>
      <c r="P359" s="235"/>
      <c r="Q359" s="235"/>
      <c r="R359" s="235"/>
      <c r="S359" s="235"/>
      <c r="T359" s="236"/>
      <c r="AT359" s="237" t="s">
        <v>170</v>
      </c>
      <c r="AU359" s="237" t="s">
        <v>86</v>
      </c>
      <c r="AV359" s="11" t="s">
        <v>86</v>
      </c>
      <c r="AW359" s="11" t="s">
        <v>35</v>
      </c>
      <c r="AX359" s="11" t="s">
        <v>77</v>
      </c>
      <c r="AY359" s="237" t="s">
        <v>160</v>
      </c>
    </row>
    <row r="360" s="1" customFormat="1" ht="16.5" customHeight="1">
      <c r="B360" s="45"/>
      <c r="C360" s="214" t="s">
        <v>715</v>
      </c>
      <c r="D360" s="214" t="s">
        <v>163</v>
      </c>
      <c r="E360" s="215" t="s">
        <v>716</v>
      </c>
      <c r="F360" s="216" t="s">
        <v>717</v>
      </c>
      <c r="G360" s="217" t="s">
        <v>174</v>
      </c>
      <c r="H360" s="218">
        <v>4</v>
      </c>
      <c r="I360" s="219"/>
      <c r="J360" s="220">
        <f>ROUND(I360*H360,2)</f>
        <v>0</v>
      </c>
      <c r="K360" s="216" t="s">
        <v>21</v>
      </c>
      <c r="L360" s="71"/>
      <c r="M360" s="221" t="s">
        <v>21</v>
      </c>
      <c r="N360" s="222" t="s">
        <v>43</v>
      </c>
      <c r="O360" s="46"/>
      <c r="P360" s="223">
        <f>O360*H360</f>
        <v>0</v>
      </c>
      <c r="Q360" s="223">
        <v>0.0022899999999999999</v>
      </c>
      <c r="R360" s="223">
        <f>Q360*H360</f>
        <v>0.0091599999999999997</v>
      </c>
      <c r="S360" s="223">
        <v>0</v>
      </c>
      <c r="T360" s="224">
        <f>S360*H360</f>
        <v>0</v>
      </c>
      <c r="AR360" s="23" t="s">
        <v>239</v>
      </c>
      <c r="AT360" s="23" t="s">
        <v>163</v>
      </c>
      <c r="AU360" s="23" t="s">
        <v>86</v>
      </c>
      <c r="AY360" s="23" t="s">
        <v>160</v>
      </c>
      <c r="BE360" s="225">
        <f>IF(N360="základní",J360,0)</f>
        <v>0</v>
      </c>
      <c r="BF360" s="225">
        <f>IF(N360="snížená",J360,0)</f>
        <v>0</v>
      </c>
      <c r="BG360" s="225">
        <f>IF(N360="zákl. přenesená",J360,0)</f>
        <v>0</v>
      </c>
      <c r="BH360" s="225">
        <f>IF(N360="sníž. přenesená",J360,0)</f>
        <v>0</v>
      </c>
      <c r="BI360" s="225">
        <f>IF(N360="nulová",J360,0)</f>
        <v>0</v>
      </c>
      <c r="BJ360" s="23" t="s">
        <v>77</v>
      </c>
      <c r="BK360" s="225">
        <f>ROUND(I360*H360,2)</f>
        <v>0</v>
      </c>
      <c r="BL360" s="23" t="s">
        <v>239</v>
      </c>
      <c r="BM360" s="23" t="s">
        <v>718</v>
      </c>
    </row>
    <row r="361" s="1" customFormat="1" ht="25.5" customHeight="1">
      <c r="B361" s="45"/>
      <c r="C361" s="214" t="s">
        <v>719</v>
      </c>
      <c r="D361" s="214" t="s">
        <v>163</v>
      </c>
      <c r="E361" s="215" t="s">
        <v>720</v>
      </c>
      <c r="F361" s="216" t="s">
        <v>721</v>
      </c>
      <c r="G361" s="217" t="s">
        <v>189</v>
      </c>
      <c r="H361" s="218">
        <v>9.1999999999999993</v>
      </c>
      <c r="I361" s="219"/>
      <c r="J361" s="220">
        <f>ROUND(I361*H361,2)</f>
        <v>0</v>
      </c>
      <c r="K361" s="216" t="s">
        <v>167</v>
      </c>
      <c r="L361" s="71"/>
      <c r="M361" s="221" t="s">
        <v>21</v>
      </c>
      <c r="N361" s="222" t="s">
        <v>43</v>
      </c>
      <c r="O361" s="46"/>
      <c r="P361" s="223">
        <f>O361*H361</f>
        <v>0</v>
      </c>
      <c r="Q361" s="223">
        <v>0.00091</v>
      </c>
      <c r="R361" s="223">
        <f>Q361*H361</f>
        <v>0.0083719999999999992</v>
      </c>
      <c r="S361" s="223">
        <v>0</v>
      </c>
      <c r="T361" s="224">
        <f>S361*H361</f>
        <v>0</v>
      </c>
      <c r="AR361" s="23" t="s">
        <v>239</v>
      </c>
      <c r="AT361" s="23" t="s">
        <v>163</v>
      </c>
      <c r="AU361" s="23" t="s">
        <v>86</v>
      </c>
      <c r="AY361" s="23" t="s">
        <v>160</v>
      </c>
      <c r="BE361" s="225">
        <f>IF(N361="základní",J361,0)</f>
        <v>0</v>
      </c>
      <c r="BF361" s="225">
        <f>IF(N361="snížená",J361,0)</f>
        <v>0</v>
      </c>
      <c r="BG361" s="225">
        <f>IF(N361="zákl. přenesená",J361,0)</f>
        <v>0</v>
      </c>
      <c r="BH361" s="225">
        <f>IF(N361="sníž. přenesená",J361,0)</f>
        <v>0</v>
      </c>
      <c r="BI361" s="225">
        <f>IF(N361="nulová",J361,0)</f>
        <v>0</v>
      </c>
      <c r="BJ361" s="23" t="s">
        <v>77</v>
      </c>
      <c r="BK361" s="225">
        <f>ROUND(I361*H361,2)</f>
        <v>0</v>
      </c>
      <c r="BL361" s="23" t="s">
        <v>239</v>
      </c>
      <c r="BM361" s="23" t="s">
        <v>722</v>
      </c>
    </row>
    <row r="362" s="1" customFormat="1" ht="25.5" customHeight="1">
      <c r="B362" s="45"/>
      <c r="C362" s="214" t="s">
        <v>723</v>
      </c>
      <c r="D362" s="214" t="s">
        <v>163</v>
      </c>
      <c r="E362" s="215" t="s">
        <v>724</v>
      </c>
      <c r="F362" s="216" t="s">
        <v>725</v>
      </c>
      <c r="G362" s="217" t="s">
        <v>174</v>
      </c>
      <c r="H362" s="218">
        <v>1</v>
      </c>
      <c r="I362" s="219"/>
      <c r="J362" s="220">
        <f>ROUND(I362*H362,2)</f>
        <v>0</v>
      </c>
      <c r="K362" s="216" t="s">
        <v>167</v>
      </c>
      <c r="L362" s="71"/>
      <c r="M362" s="221" t="s">
        <v>21</v>
      </c>
      <c r="N362" s="222" t="s">
        <v>43</v>
      </c>
      <c r="O362" s="46"/>
      <c r="P362" s="223">
        <f>O362*H362</f>
        <v>0</v>
      </c>
      <c r="Q362" s="223">
        <v>0.00019000000000000001</v>
      </c>
      <c r="R362" s="223">
        <f>Q362*H362</f>
        <v>0.00019000000000000001</v>
      </c>
      <c r="S362" s="223">
        <v>0</v>
      </c>
      <c r="T362" s="224">
        <f>S362*H362</f>
        <v>0</v>
      </c>
      <c r="AR362" s="23" t="s">
        <v>239</v>
      </c>
      <c r="AT362" s="23" t="s">
        <v>163</v>
      </c>
      <c r="AU362" s="23" t="s">
        <v>86</v>
      </c>
      <c r="AY362" s="23" t="s">
        <v>160</v>
      </c>
      <c r="BE362" s="225">
        <f>IF(N362="základní",J362,0)</f>
        <v>0</v>
      </c>
      <c r="BF362" s="225">
        <f>IF(N362="snížená",J362,0)</f>
        <v>0</v>
      </c>
      <c r="BG362" s="225">
        <f>IF(N362="zákl. přenesená",J362,0)</f>
        <v>0</v>
      </c>
      <c r="BH362" s="225">
        <f>IF(N362="sníž. přenesená",J362,0)</f>
        <v>0</v>
      </c>
      <c r="BI362" s="225">
        <f>IF(N362="nulová",J362,0)</f>
        <v>0</v>
      </c>
      <c r="BJ362" s="23" t="s">
        <v>77</v>
      </c>
      <c r="BK362" s="225">
        <f>ROUND(I362*H362,2)</f>
        <v>0</v>
      </c>
      <c r="BL362" s="23" t="s">
        <v>239</v>
      </c>
      <c r="BM362" s="23" t="s">
        <v>726</v>
      </c>
    </row>
    <row r="363" s="1" customFormat="1" ht="25.5" customHeight="1">
      <c r="B363" s="45"/>
      <c r="C363" s="214" t="s">
        <v>727</v>
      </c>
      <c r="D363" s="214" t="s">
        <v>163</v>
      </c>
      <c r="E363" s="215" t="s">
        <v>728</v>
      </c>
      <c r="F363" s="216" t="s">
        <v>729</v>
      </c>
      <c r="G363" s="217" t="s">
        <v>189</v>
      </c>
      <c r="H363" s="218">
        <v>85.680000000000007</v>
      </c>
      <c r="I363" s="219"/>
      <c r="J363" s="220">
        <f>ROUND(I363*H363,2)</f>
        <v>0</v>
      </c>
      <c r="K363" s="216" t="s">
        <v>167</v>
      </c>
      <c r="L363" s="71"/>
      <c r="M363" s="221" t="s">
        <v>21</v>
      </c>
      <c r="N363" s="222" t="s">
        <v>43</v>
      </c>
      <c r="O363" s="46"/>
      <c r="P363" s="223">
        <f>O363*H363</f>
        <v>0</v>
      </c>
      <c r="Q363" s="223">
        <v>0.0043099999999999996</v>
      </c>
      <c r="R363" s="223">
        <f>Q363*H363</f>
        <v>0.36928080000000002</v>
      </c>
      <c r="S363" s="223">
        <v>0</v>
      </c>
      <c r="T363" s="224">
        <f>S363*H363</f>
        <v>0</v>
      </c>
      <c r="AR363" s="23" t="s">
        <v>239</v>
      </c>
      <c r="AT363" s="23" t="s">
        <v>163</v>
      </c>
      <c r="AU363" s="23" t="s">
        <v>86</v>
      </c>
      <c r="AY363" s="23" t="s">
        <v>160</v>
      </c>
      <c r="BE363" s="225">
        <f>IF(N363="základní",J363,0)</f>
        <v>0</v>
      </c>
      <c r="BF363" s="225">
        <f>IF(N363="snížená",J363,0)</f>
        <v>0</v>
      </c>
      <c r="BG363" s="225">
        <f>IF(N363="zákl. přenesená",J363,0)</f>
        <v>0</v>
      </c>
      <c r="BH363" s="225">
        <f>IF(N363="sníž. přenesená",J363,0)</f>
        <v>0</v>
      </c>
      <c r="BI363" s="225">
        <f>IF(N363="nulová",J363,0)</f>
        <v>0</v>
      </c>
      <c r="BJ363" s="23" t="s">
        <v>77</v>
      </c>
      <c r="BK363" s="225">
        <f>ROUND(I363*H363,2)</f>
        <v>0</v>
      </c>
      <c r="BL363" s="23" t="s">
        <v>239</v>
      </c>
      <c r="BM363" s="23" t="s">
        <v>730</v>
      </c>
    </row>
    <row r="364" s="11" customFormat="1">
      <c r="B364" s="226"/>
      <c r="C364" s="227"/>
      <c r="D364" s="228" t="s">
        <v>170</v>
      </c>
      <c r="E364" s="229" t="s">
        <v>21</v>
      </c>
      <c r="F364" s="230" t="s">
        <v>731</v>
      </c>
      <c r="G364" s="227"/>
      <c r="H364" s="231">
        <v>85.680000000000007</v>
      </c>
      <c r="I364" s="232"/>
      <c r="J364" s="227"/>
      <c r="K364" s="227"/>
      <c r="L364" s="233"/>
      <c r="M364" s="234"/>
      <c r="N364" s="235"/>
      <c r="O364" s="235"/>
      <c r="P364" s="235"/>
      <c r="Q364" s="235"/>
      <c r="R364" s="235"/>
      <c r="S364" s="235"/>
      <c r="T364" s="236"/>
      <c r="AT364" s="237" t="s">
        <v>170</v>
      </c>
      <c r="AU364" s="237" t="s">
        <v>86</v>
      </c>
      <c r="AV364" s="11" t="s">
        <v>86</v>
      </c>
      <c r="AW364" s="11" t="s">
        <v>35</v>
      </c>
      <c r="AX364" s="11" t="s">
        <v>77</v>
      </c>
      <c r="AY364" s="237" t="s">
        <v>160</v>
      </c>
    </row>
    <row r="365" s="1" customFormat="1" ht="25.5" customHeight="1">
      <c r="B365" s="45"/>
      <c r="C365" s="214" t="s">
        <v>732</v>
      </c>
      <c r="D365" s="214" t="s">
        <v>163</v>
      </c>
      <c r="E365" s="215" t="s">
        <v>733</v>
      </c>
      <c r="F365" s="216" t="s">
        <v>734</v>
      </c>
      <c r="G365" s="217" t="s">
        <v>174</v>
      </c>
      <c r="H365" s="218">
        <v>28</v>
      </c>
      <c r="I365" s="219"/>
      <c r="J365" s="220">
        <f>ROUND(I365*H365,2)</f>
        <v>0</v>
      </c>
      <c r="K365" s="216" t="s">
        <v>167</v>
      </c>
      <c r="L365" s="71"/>
      <c r="M365" s="221" t="s">
        <v>21</v>
      </c>
      <c r="N365" s="222" t="s">
        <v>43</v>
      </c>
      <c r="O365" s="46"/>
      <c r="P365" s="223">
        <f>O365*H365</f>
        <v>0</v>
      </c>
      <c r="Q365" s="223">
        <v>9.0000000000000006E-05</v>
      </c>
      <c r="R365" s="223">
        <f>Q365*H365</f>
        <v>0.0025200000000000001</v>
      </c>
      <c r="S365" s="223">
        <v>0</v>
      </c>
      <c r="T365" s="224">
        <f>S365*H365</f>
        <v>0</v>
      </c>
      <c r="AR365" s="23" t="s">
        <v>239</v>
      </c>
      <c r="AT365" s="23" t="s">
        <v>163</v>
      </c>
      <c r="AU365" s="23" t="s">
        <v>86</v>
      </c>
      <c r="AY365" s="23" t="s">
        <v>160</v>
      </c>
      <c r="BE365" s="225">
        <f>IF(N365="základní",J365,0)</f>
        <v>0</v>
      </c>
      <c r="BF365" s="225">
        <f>IF(N365="snížená",J365,0)</f>
        <v>0</v>
      </c>
      <c r="BG365" s="225">
        <f>IF(N365="zákl. přenesená",J365,0)</f>
        <v>0</v>
      </c>
      <c r="BH365" s="225">
        <f>IF(N365="sníž. přenesená",J365,0)</f>
        <v>0</v>
      </c>
      <c r="BI365" s="225">
        <f>IF(N365="nulová",J365,0)</f>
        <v>0</v>
      </c>
      <c r="BJ365" s="23" t="s">
        <v>77</v>
      </c>
      <c r="BK365" s="225">
        <f>ROUND(I365*H365,2)</f>
        <v>0</v>
      </c>
      <c r="BL365" s="23" t="s">
        <v>239</v>
      </c>
      <c r="BM365" s="23" t="s">
        <v>735</v>
      </c>
    </row>
    <row r="366" s="1" customFormat="1" ht="25.5" customHeight="1">
      <c r="B366" s="45"/>
      <c r="C366" s="214" t="s">
        <v>736</v>
      </c>
      <c r="D366" s="214" t="s">
        <v>163</v>
      </c>
      <c r="E366" s="215" t="s">
        <v>737</v>
      </c>
      <c r="F366" s="216" t="s">
        <v>738</v>
      </c>
      <c r="G366" s="217" t="s">
        <v>189</v>
      </c>
      <c r="H366" s="218">
        <v>1.5</v>
      </c>
      <c r="I366" s="219"/>
      <c r="J366" s="220">
        <f>ROUND(I366*H366,2)</f>
        <v>0</v>
      </c>
      <c r="K366" s="216" t="s">
        <v>167</v>
      </c>
      <c r="L366" s="71"/>
      <c r="M366" s="221" t="s">
        <v>21</v>
      </c>
      <c r="N366" s="222" t="s">
        <v>43</v>
      </c>
      <c r="O366" s="46"/>
      <c r="P366" s="223">
        <f>O366*H366</f>
        <v>0</v>
      </c>
      <c r="Q366" s="223">
        <v>0.00085999999999999998</v>
      </c>
      <c r="R366" s="223">
        <f>Q366*H366</f>
        <v>0.0012899999999999999</v>
      </c>
      <c r="S366" s="223">
        <v>0</v>
      </c>
      <c r="T366" s="224">
        <f>S366*H366</f>
        <v>0</v>
      </c>
      <c r="AR366" s="23" t="s">
        <v>239</v>
      </c>
      <c r="AT366" s="23" t="s">
        <v>163</v>
      </c>
      <c r="AU366" s="23" t="s">
        <v>86</v>
      </c>
      <c r="AY366" s="23" t="s">
        <v>160</v>
      </c>
      <c r="BE366" s="225">
        <f>IF(N366="základní",J366,0)</f>
        <v>0</v>
      </c>
      <c r="BF366" s="225">
        <f>IF(N366="snížená",J366,0)</f>
        <v>0</v>
      </c>
      <c r="BG366" s="225">
        <f>IF(N366="zákl. přenesená",J366,0)</f>
        <v>0</v>
      </c>
      <c r="BH366" s="225">
        <f>IF(N366="sníž. přenesená",J366,0)</f>
        <v>0</v>
      </c>
      <c r="BI366" s="225">
        <f>IF(N366="nulová",J366,0)</f>
        <v>0</v>
      </c>
      <c r="BJ366" s="23" t="s">
        <v>77</v>
      </c>
      <c r="BK366" s="225">
        <f>ROUND(I366*H366,2)</f>
        <v>0</v>
      </c>
      <c r="BL366" s="23" t="s">
        <v>239</v>
      </c>
      <c r="BM366" s="23" t="s">
        <v>739</v>
      </c>
    </row>
    <row r="367" s="1" customFormat="1" ht="25.5" customHeight="1">
      <c r="B367" s="45"/>
      <c r="C367" s="214" t="s">
        <v>740</v>
      </c>
      <c r="D367" s="214" t="s">
        <v>163</v>
      </c>
      <c r="E367" s="215" t="s">
        <v>741</v>
      </c>
      <c r="F367" s="216" t="s">
        <v>742</v>
      </c>
      <c r="G367" s="217" t="s">
        <v>189</v>
      </c>
      <c r="H367" s="218">
        <v>70</v>
      </c>
      <c r="I367" s="219"/>
      <c r="J367" s="220">
        <f>ROUND(I367*H367,2)</f>
        <v>0</v>
      </c>
      <c r="K367" s="216" t="s">
        <v>167</v>
      </c>
      <c r="L367" s="71"/>
      <c r="M367" s="221" t="s">
        <v>21</v>
      </c>
      <c r="N367" s="222" t="s">
        <v>43</v>
      </c>
      <c r="O367" s="46"/>
      <c r="P367" s="223">
        <f>O367*H367</f>
        <v>0</v>
      </c>
      <c r="Q367" s="223">
        <v>0.00108</v>
      </c>
      <c r="R367" s="223">
        <f>Q367*H367</f>
        <v>0.075600000000000001</v>
      </c>
      <c r="S367" s="223">
        <v>0</v>
      </c>
      <c r="T367" s="224">
        <f>S367*H367</f>
        <v>0</v>
      </c>
      <c r="AR367" s="23" t="s">
        <v>239</v>
      </c>
      <c r="AT367" s="23" t="s">
        <v>163</v>
      </c>
      <c r="AU367" s="23" t="s">
        <v>86</v>
      </c>
      <c r="AY367" s="23" t="s">
        <v>160</v>
      </c>
      <c r="BE367" s="225">
        <f>IF(N367="základní",J367,0)</f>
        <v>0</v>
      </c>
      <c r="BF367" s="225">
        <f>IF(N367="snížená",J367,0)</f>
        <v>0</v>
      </c>
      <c r="BG367" s="225">
        <f>IF(N367="zákl. přenesená",J367,0)</f>
        <v>0</v>
      </c>
      <c r="BH367" s="225">
        <f>IF(N367="sníž. přenesená",J367,0)</f>
        <v>0</v>
      </c>
      <c r="BI367" s="225">
        <f>IF(N367="nulová",J367,0)</f>
        <v>0</v>
      </c>
      <c r="BJ367" s="23" t="s">
        <v>77</v>
      </c>
      <c r="BK367" s="225">
        <f>ROUND(I367*H367,2)</f>
        <v>0</v>
      </c>
      <c r="BL367" s="23" t="s">
        <v>239</v>
      </c>
      <c r="BM367" s="23" t="s">
        <v>743</v>
      </c>
    </row>
    <row r="368" s="11" customFormat="1">
      <c r="B368" s="226"/>
      <c r="C368" s="227"/>
      <c r="D368" s="228" t="s">
        <v>170</v>
      </c>
      <c r="E368" s="229" t="s">
        <v>21</v>
      </c>
      <c r="F368" s="230" t="s">
        <v>744</v>
      </c>
      <c r="G368" s="227"/>
      <c r="H368" s="231">
        <v>70</v>
      </c>
      <c r="I368" s="232"/>
      <c r="J368" s="227"/>
      <c r="K368" s="227"/>
      <c r="L368" s="233"/>
      <c r="M368" s="234"/>
      <c r="N368" s="235"/>
      <c r="O368" s="235"/>
      <c r="P368" s="235"/>
      <c r="Q368" s="235"/>
      <c r="R368" s="235"/>
      <c r="S368" s="235"/>
      <c r="T368" s="236"/>
      <c r="AT368" s="237" t="s">
        <v>170</v>
      </c>
      <c r="AU368" s="237" t="s">
        <v>86</v>
      </c>
      <c r="AV368" s="11" t="s">
        <v>86</v>
      </c>
      <c r="AW368" s="11" t="s">
        <v>35</v>
      </c>
      <c r="AX368" s="11" t="s">
        <v>77</v>
      </c>
      <c r="AY368" s="237" t="s">
        <v>160</v>
      </c>
    </row>
    <row r="369" s="1" customFormat="1" ht="16.5" customHeight="1">
      <c r="B369" s="45"/>
      <c r="C369" s="214" t="s">
        <v>745</v>
      </c>
      <c r="D369" s="214" t="s">
        <v>163</v>
      </c>
      <c r="E369" s="215" t="s">
        <v>746</v>
      </c>
      <c r="F369" s="216" t="s">
        <v>747</v>
      </c>
      <c r="G369" s="217" t="s">
        <v>174</v>
      </c>
      <c r="H369" s="218">
        <v>4</v>
      </c>
      <c r="I369" s="219"/>
      <c r="J369" s="220">
        <f>ROUND(I369*H369,2)</f>
        <v>0</v>
      </c>
      <c r="K369" s="216" t="s">
        <v>21</v>
      </c>
      <c r="L369" s="71"/>
      <c r="M369" s="221" t="s">
        <v>21</v>
      </c>
      <c r="N369" s="222" t="s">
        <v>43</v>
      </c>
      <c r="O369" s="46"/>
      <c r="P369" s="223">
        <f>O369*H369</f>
        <v>0</v>
      </c>
      <c r="Q369" s="223">
        <v>0</v>
      </c>
      <c r="R369" s="223">
        <f>Q369*H369</f>
        <v>0</v>
      </c>
      <c r="S369" s="223">
        <v>0</v>
      </c>
      <c r="T369" s="224">
        <f>S369*H369</f>
        <v>0</v>
      </c>
      <c r="AR369" s="23" t="s">
        <v>239</v>
      </c>
      <c r="AT369" s="23" t="s">
        <v>163</v>
      </c>
      <c r="AU369" s="23" t="s">
        <v>86</v>
      </c>
      <c r="AY369" s="23" t="s">
        <v>160</v>
      </c>
      <c r="BE369" s="225">
        <f>IF(N369="základní",J369,0)</f>
        <v>0</v>
      </c>
      <c r="BF369" s="225">
        <f>IF(N369="snížená",J369,0)</f>
        <v>0</v>
      </c>
      <c r="BG369" s="225">
        <f>IF(N369="zákl. přenesená",J369,0)</f>
        <v>0</v>
      </c>
      <c r="BH369" s="225">
        <f>IF(N369="sníž. přenesená",J369,0)</f>
        <v>0</v>
      </c>
      <c r="BI369" s="225">
        <f>IF(N369="nulová",J369,0)</f>
        <v>0</v>
      </c>
      <c r="BJ369" s="23" t="s">
        <v>77</v>
      </c>
      <c r="BK369" s="225">
        <f>ROUND(I369*H369,2)</f>
        <v>0</v>
      </c>
      <c r="BL369" s="23" t="s">
        <v>239</v>
      </c>
      <c r="BM369" s="23" t="s">
        <v>748</v>
      </c>
    </row>
    <row r="370" s="1" customFormat="1" ht="38.25" customHeight="1">
      <c r="B370" s="45"/>
      <c r="C370" s="214" t="s">
        <v>749</v>
      </c>
      <c r="D370" s="214" t="s">
        <v>163</v>
      </c>
      <c r="E370" s="215" t="s">
        <v>750</v>
      </c>
      <c r="F370" s="216" t="s">
        <v>751</v>
      </c>
      <c r="G370" s="217" t="s">
        <v>306</v>
      </c>
      <c r="H370" s="218">
        <v>3.1219999999999999</v>
      </c>
      <c r="I370" s="219"/>
      <c r="J370" s="220">
        <f>ROUND(I370*H370,2)</f>
        <v>0</v>
      </c>
      <c r="K370" s="216" t="s">
        <v>167</v>
      </c>
      <c r="L370" s="71"/>
      <c r="M370" s="221" t="s">
        <v>21</v>
      </c>
      <c r="N370" s="222" t="s">
        <v>43</v>
      </c>
      <c r="O370" s="46"/>
      <c r="P370" s="223">
        <f>O370*H370</f>
        <v>0</v>
      </c>
      <c r="Q370" s="223">
        <v>0</v>
      </c>
      <c r="R370" s="223">
        <f>Q370*H370</f>
        <v>0</v>
      </c>
      <c r="S370" s="223">
        <v>0</v>
      </c>
      <c r="T370" s="224">
        <f>S370*H370</f>
        <v>0</v>
      </c>
      <c r="AR370" s="23" t="s">
        <v>239</v>
      </c>
      <c r="AT370" s="23" t="s">
        <v>163</v>
      </c>
      <c r="AU370" s="23" t="s">
        <v>86</v>
      </c>
      <c r="AY370" s="23" t="s">
        <v>160</v>
      </c>
      <c r="BE370" s="225">
        <f>IF(N370="základní",J370,0)</f>
        <v>0</v>
      </c>
      <c r="BF370" s="225">
        <f>IF(N370="snížená",J370,0)</f>
        <v>0</v>
      </c>
      <c r="BG370" s="225">
        <f>IF(N370="zákl. přenesená",J370,0)</f>
        <v>0</v>
      </c>
      <c r="BH370" s="225">
        <f>IF(N370="sníž. přenesená",J370,0)</f>
        <v>0</v>
      </c>
      <c r="BI370" s="225">
        <f>IF(N370="nulová",J370,0)</f>
        <v>0</v>
      </c>
      <c r="BJ370" s="23" t="s">
        <v>77</v>
      </c>
      <c r="BK370" s="225">
        <f>ROUND(I370*H370,2)</f>
        <v>0</v>
      </c>
      <c r="BL370" s="23" t="s">
        <v>239</v>
      </c>
      <c r="BM370" s="23" t="s">
        <v>752</v>
      </c>
    </row>
    <row r="371" s="1" customFormat="1" ht="38.25" customHeight="1">
      <c r="B371" s="45"/>
      <c r="C371" s="214" t="s">
        <v>753</v>
      </c>
      <c r="D371" s="214" t="s">
        <v>163</v>
      </c>
      <c r="E371" s="215" t="s">
        <v>754</v>
      </c>
      <c r="F371" s="216" t="s">
        <v>755</v>
      </c>
      <c r="G371" s="217" t="s">
        <v>306</v>
      </c>
      <c r="H371" s="218">
        <v>3.1219999999999999</v>
      </c>
      <c r="I371" s="219"/>
      <c r="J371" s="220">
        <f>ROUND(I371*H371,2)</f>
        <v>0</v>
      </c>
      <c r="K371" s="216" t="s">
        <v>167</v>
      </c>
      <c r="L371" s="71"/>
      <c r="M371" s="221" t="s">
        <v>21</v>
      </c>
      <c r="N371" s="222" t="s">
        <v>43</v>
      </c>
      <c r="O371" s="46"/>
      <c r="P371" s="223">
        <f>O371*H371</f>
        <v>0</v>
      </c>
      <c r="Q371" s="223">
        <v>0</v>
      </c>
      <c r="R371" s="223">
        <f>Q371*H371</f>
        <v>0</v>
      </c>
      <c r="S371" s="223">
        <v>0</v>
      </c>
      <c r="T371" s="224">
        <f>S371*H371</f>
        <v>0</v>
      </c>
      <c r="AR371" s="23" t="s">
        <v>239</v>
      </c>
      <c r="AT371" s="23" t="s">
        <v>163</v>
      </c>
      <c r="AU371" s="23" t="s">
        <v>86</v>
      </c>
      <c r="AY371" s="23" t="s">
        <v>160</v>
      </c>
      <c r="BE371" s="225">
        <f>IF(N371="základní",J371,0)</f>
        <v>0</v>
      </c>
      <c r="BF371" s="225">
        <f>IF(N371="snížená",J371,0)</f>
        <v>0</v>
      </c>
      <c r="BG371" s="225">
        <f>IF(N371="zákl. přenesená",J371,0)</f>
        <v>0</v>
      </c>
      <c r="BH371" s="225">
        <f>IF(N371="sníž. přenesená",J371,0)</f>
        <v>0</v>
      </c>
      <c r="BI371" s="225">
        <f>IF(N371="nulová",J371,0)</f>
        <v>0</v>
      </c>
      <c r="BJ371" s="23" t="s">
        <v>77</v>
      </c>
      <c r="BK371" s="225">
        <f>ROUND(I371*H371,2)</f>
        <v>0</v>
      </c>
      <c r="BL371" s="23" t="s">
        <v>239</v>
      </c>
      <c r="BM371" s="23" t="s">
        <v>756</v>
      </c>
    </row>
    <row r="372" s="10" customFormat="1" ht="29.88" customHeight="1">
      <c r="B372" s="198"/>
      <c r="C372" s="199"/>
      <c r="D372" s="200" t="s">
        <v>71</v>
      </c>
      <c r="E372" s="212" t="s">
        <v>757</v>
      </c>
      <c r="F372" s="212" t="s">
        <v>758</v>
      </c>
      <c r="G372" s="199"/>
      <c r="H372" s="199"/>
      <c r="I372" s="202"/>
      <c r="J372" s="213">
        <f>BK372</f>
        <v>0</v>
      </c>
      <c r="K372" s="199"/>
      <c r="L372" s="204"/>
      <c r="M372" s="205"/>
      <c r="N372" s="206"/>
      <c r="O372" s="206"/>
      <c r="P372" s="207">
        <f>SUM(P373:P380)</f>
        <v>0</v>
      </c>
      <c r="Q372" s="206"/>
      <c r="R372" s="207">
        <f>SUM(R373:R380)</f>
        <v>0.2979174</v>
      </c>
      <c r="S372" s="206"/>
      <c r="T372" s="208">
        <f>SUM(T373:T380)</f>
        <v>0</v>
      </c>
      <c r="AR372" s="209" t="s">
        <v>86</v>
      </c>
      <c r="AT372" s="210" t="s">
        <v>71</v>
      </c>
      <c r="AU372" s="210" t="s">
        <v>77</v>
      </c>
      <c r="AY372" s="209" t="s">
        <v>160</v>
      </c>
      <c r="BK372" s="211">
        <f>SUM(BK373:BK380)</f>
        <v>0</v>
      </c>
    </row>
    <row r="373" s="1" customFormat="1" ht="25.5" customHeight="1">
      <c r="B373" s="45"/>
      <c r="C373" s="214" t="s">
        <v>759</v>
      </c>
      <c r="D373" s="214" t="s">
        <v>163</v>
      </c>
      <c r="E373" s="215" t="s">
        <v>760</v>
      </c>
      <c r="F373" s="216" t="s">
        <v>761</v>
      </c>
      <c r="G373" s="217" t="s">
        <v>166</v>
      </c>
      <c r="H373" s="218">
        <v>1231.0640000000001</v>
      </c>
      <c r="I373" s="219"/>
      <c r="J373" s="220">
        <f>ROUND(I373*H373,2)</f>
        <v>0</v>
      </c>
      <c r="K373" s="216" t="s">
        <v>167</v>
      </c>
      <c r="L373" s="71"/>
      <c r="M373" s="221" t="s">
        <v>21</v>
      </c>
      <c r="N373" s="222" t="s">
        <v>43</v>
      </c>
      <c r="O373" s="46"/>
      <c r="P373" s="223">
        <f>O373*H373</f>
        <v>0</v>
      </c>
      <c r="Q373" s="223">
        <v>0</v>
      </c>
      <c r="R373" s="223">
        <f>Q373*H373</f>
        <v>0</v>
      </c>
      <c r="S373" s="223">
        <v>0</v>
      </c>
      <c r="T373" s="224">
        <f>S373*H373</f>
        <v>0</v>
      </c>
      <c r="AR373" s="23" t="s">
        <v>239</v>
      </c>
      <c r="AT373" s="23" t="s">
        <v>163</v>
      </c>
      <c r="AU373" s="23" t="s">
        <v>86</v>
      </c>
      <c r="AY373" s="23" t="s">
        <v>160</v>
      </c>
      <c r="BE373" s="225">
        <f>IF(N373="základní",J373,0)</f>
        <v>0</v>
      </c>
      <c r="BF373" s="225">
        <f>IF(N373="snížená",J373,0)</f>
        <v>0</v>
      </c>
      <c r="BG373" s="225">
        <f>IF(N373="zákl. přenesená",J373,0)</f>
        <v>0</v>
      </c>
      <c r="BH373" s="225">
        <f>IF(N373="sníž. přenesená",J373,0)</f>
        <v>0</v>
      </c>
      <c r="BI373" s="225">
        <f>IF(N373="nulová",J373,0)</f>
        <v>0</v>
      </c>
      <c r="BJ373" s="23" t="s">
        <v>77</v>
      </c>
      <c r="BK373" s="225">
        <f>ROUND(I373*H373,2)</f>
        <v>0</v>
      </c>
      <c r="BL373" s="23" t="s">
        <v>239</v>
      </c>
      <c r="BM373" s="23" t="s">
        <v>762</v>
      </c>
    </row>
    <row r="374" s="11" customFormat="1">
      <c r="B374" s="226"/>
      <c r="C374" s="227"/>
      <c r="D374" s="228" t="s">
        <v>170</v>
      </c>
      <c r="E374" s="229" t="s">
        <v>21</v>
      </c>
      <c r="F374" s="230" t="s">
        <v>763</v>
      </c>
      <c r="G374" s="227"/>
      <c r="H374" s="231">
        <v>1231.0640000000001</v>
      </c>
      <c r="I374" s="232"/>
      <c r="J374" s="227"/>
      <c r="K374" s="227"/>
      <c r="L374" s="233"/>
      <c r="M374" s="234"/>
      <c r="N374" s="235"/>
      <c r="O374" s="235"/>
      <c r="P374" s="235"/>
      <c r="Q374" s="235"/>
      <c r="R374" s="235"/>
      <c r="S374" s="235"/>
      <c r="T374" s="236"/>
      <c r="AT374" s="237" t="s">
        <v>170</v>
      </c>
      <c r="AU374" s="237" t="s">
        <v>86</v>
      </c>
      <c r="AV374" s="11" t="s">
        <v>86</v>
      </c>
      <c r="AW374" s="11" t="s">
        <v>35</v>
      </c>
      <c r="AX374" s="11" t="s">
        <v>77</v>
      </c>
      <c r="AY374" s="237" t="s">
        <v>160</v>
      </c>
    </row>
    <row r="375" s="1" customFormat="1" ht="38.25" customHeight="1">
      <c r="B375" s="45"/>
      <c r="C375" s="249" t="s">
        <v>764</v>
      </c>
      <c r="D375" s="249" t="s">
        <v>366</v>
      </c>
      <c r="E375" s="250" t="s">
        <v>765</v>
      </c>
      <c r="F375" s="251" t="s">
        <v>766</v>
      </c>
      <c r="G375" s="252" t="s">
        <v>166</v>
      </c>
      <c r="H375" s="253">
        <v>677.08500000000004</v>
      </c>
      <c r="I375" s="254"/>
      <c r="J375" s="255">
        <f>ROUND(I375*H375,2)</f>
        <v>0</v>
      </c>
      <c r="K375" s="251" t="s">
        <v>21</v>
      </c>
      <c r="L375" s="256"/>
      <c r="M375" s="257" t="s">
        <v>21</v>
      </c>
      <c r="N375" s="258" t="s">
        <v>43</v>
      </c>
      <c r="O375" s="46"/>
      <c r="P375" s="223">
        <f>O375*H375</f>
        <v>0</v>
      </c>
      <c r="Q375" s="223">
        <v>0.00022000000000000001</v>
      </c>
      <c r="R375" s="223">
        <f>Q375*H375</f>
        <v>0.1489587</v>
      </c>
      <c r="S375" s="223">
        <v>0</v>
      </c>
      <c r="T375" s="224">
        <f>S375*H375</f>
        <v>0</v>
      </c>
      <c r="AR375" s="23" t="s">
        <v>316</v>
      </c>
      <c r="AT375" s="23" t="s">
        <v>366</v>
      </c>
      <c r="AU375" s="23" t="s">
        <v>86</v>
      </c>
      <c r="AY375" s="23" t="s">
        <v>160</v>
      </c>
      <c r="BE375" s="225">
        <f>IF(N375="základní",J375,0)</f>
        <v>0</v>
      </c>
      <c r="BF375" s="225">
        <f>IF(N375="snížená",J375,0)</f>
        <v>0</v>
      </c>
      <c r="BG375" s="225">
        <f>IF(N375="zákl. přenesená",J375,0)</f>
        <v>0</v>
      </c>
      <c r="BH375" s="225">
        <f>IF(N375="sníž. přenesená",J375,0)</f>
        <v>0</v>
      </c>
      <c r="BI375" s="225">
        <f>IF(N375="nulová",J375,0)</f>
        <v>0</v>
      </c>
      <c r="BJ375" s="23" t="s">
        <v>77</v>
      </c>
      <c r="BK375" s="225">
        <f>ROUND(I375*H375,2)</f>
        <v>0</v>
      </c>
      <c r="BL375" s="23" t="s">
        <v>239</v>
      </c>
      <c r="BM375" s="23" t="s">
        <v>767</v>
      </c>
    </row>
    <row r="376" s="11" customFormat="1">
      <c r="B376" s="226"/>
      <c r="C376" s="227"/>
      <c r="D376" s="228" t="s">
        <v>170</v>
      </c>
      <c r="E376" s="229" t="s">
        <v>21</v>
      </c>
      <c r="F376" s="230" t="s">
        <v>768</v>
      </c>
      <c r="G376" s="227"/>
      <c r="H376" s="231">
        <v>677.08500000000004</v>
      </c>
      <c r="I376" s="232"/>
      <c r="J376" s="227"/>
      <c r="K376" s="227"/>
      <c r="L376" s="233"/>
      <c r="M376" s="234"/>
      <c r="N376" s="235"/>
      <c r="O376" s="235"/>
      <c r="P376" s="235"/>
      <c r="Q376" s="235"/>
      <c r="R376" s="235"/>
      <c r="S376" s="235"/>
      <c r="T376" s="236"/>
      <c r="AT376" s="237" t="s">
        <v>170</v>
      </c>
      <c r="AU376" s="237" t="s">
        <v>86</v>
      </c>
      <c r="AV376" s="11" t="s">
        <v>86</v>
      </c>
      <c r="AW376" s="11" t="s">
        <v>35</v>
      </c>
      <c r="AX376" s="11" t="s">
        <v>77</v>
      </c>
      <c r="AY376" s="237" t="s">
        <v>160</v>
      </c>
    </row>
    <row r="377" s="1" customFormat="1" ht="25.5" customHeight="1">
      <c r="B377" s="45"/>
      <c r="C377" s="249" t="s">
        <v>769</v>
      </c>
      <c r="D377" s="249" t="s">
        <v>366</v>
      </c>
      <c r="E377" s="250" t="s">
        <v>770</v>
      </c>
      <c r="F377" s="251" t="s">
        <v>771</v>
      </c>
      <c r="G377" s="252" t="s">
        <v>166</v>
      </c>
      <c r="H377" s="253">
        <v>677.08500000000004</v>
      </c>
      <c r="I377" s="254"/>
      <c r="J377" s="255">
        <f>ROUND(I377*H377,2)</f>
        <v>0</v>
      </c>
      <c r="K377" s="251" t="s">
        <v>21</v>
      </c>
      <c r="L377" s="256"/>
      <c r="M377" s="257" t="s">
        <v>21</v>
      </c>
      <c r="N377" s="258" t="s">
        <v>43</v>
      </c>
      <c r="O377" s="46"/>
      <c r="P377" s="223">
        <f>O377*H377</f>
        <v>0</v>
      </c>
      <c r="Q377" s="223">
        <v>0.00022000000000000001</v>
      </c>
      <c r="R377" s="223">
        <f>Q377*H377</f>
        <v>0.1489587</v>
      </c>
      <c r="S377" s="223">
        <v>0</v>
      </c>
      <c r="T377" s="224">
        <f>S377*H377</f>
        <v>0</v>
      </c>
      <c r="AR377" s="23" t="s">
        <v>316</v>
      </c>
      <c r="AT377" s="23" t="s">
        <v>366</v>
      </c>
      <c r="AU377" s="23" t="s">
        <v>86</v>
      </c>
      <c r="AY377" s="23" t="s">
        <v>160</v>
      </c>
      <c r="BE377" s="225">
        <f>IF(N377="základní",J377,0)</f>
        <v>0</v>
      </c>
      <c r="BF377" s="225">
        <f>IF(N377="snížená",J377,0)</f>
        <v>0</v>
      </c>
      <c r="BG377" s="225">
        <f>IF(N377="zákl. přenesená",J377,0)</f>
        <v>0</v>
      </c>
      <c r="BH377" s="225">
        <f>IF(N377="sníž. přenesená",J377,0)</f>
        <v>0</v>
      </c>
      <c r="BI377" s="225">
        <f>IF(N377="nulová",J377,0)</f>
        <v>0</v>
      </c>
      <c r="BJ377" s="23" t="s">
        <v>77</v>
      </c>
      <c r="BK377" s="225">
        <f>ROUND(I377*H377,2)</f>
        <v>0</v>
      </c>
      <c r="BL377" s="23" t="s">
        <v>239</v>
      </c>
      <c r="BM377" s="23" t="s">
        <v>772</v>
      </c>
    </row>
    <row r="378" s="11" customFormat="1">
      <c r="B378" s="226"/>
      <c r="C378" s="227"/>
      <c r="D378" s="228" t="s">
        <v>170</v>
      </c>
      <c r="E378" s="229" t="s">
        <v>21</v>
      </c>
      <c r="F378" s="230" t="s">
        <v>768</v>
      </c>
      <c r="G378" s="227"/>
      <c r="H378" s="231">
        <v>677.08500000000004</v>
      </c>
      <c r="I378" s="232"/>
      <c r="J378" s="227"/>
      <c r="K378" s="227"/>
      <c r="L378" s="233"/>
      <c r="M378" s="234"/>
      <c r="N378" s="235"/>
      <c r="O378" s="235"/>
      <c r="P378" s="235"/>
      <c r="Q378" s="235"/>
      <c r="R378" s="235"/>
      <c r="S378" s="235"/>
      <c r="T378" s="236"/>
      <c r="AT378" s="237" t="s">
        <v>170</v>
      </c>
      <c r="AU378" s="237" t="s">
        <v>86</v>
      </c>
      <c r="AV378" s="11" t="s">
        <v>86</v>
      </c>
      <c r="AW378" s="11" t="s">
        <v>35</v>
      </c>
      <c r="AX378" s="11" t="s">
        <v>77</v>
      </c>
      <c r="AY378" s="237" t="s">
        <v>160</v>
      </c>
    </row>
    <row r="379" s="1" customFormat="1" ht="38.25" customHeight="1">
      <c r="B379" s="45"/>
      <c r="C379" s="214" t="s">
        <v>773</v>
      </c>
      <c r="D379" s="214" t="s">
        <v>163</v>
      </c>
      <c r="E379" s="215" t="s">
        <v>774</v>
      </c>
      <c r="F379" s="216" t="s">
        <v>775</v>
      </c>
      <c r="G379" s="217" t="s">
        <v>306</v>
      </c>
      <c r="H379" s="218">
        <v>0.29799999999999999</v>
      </c>
      <c r="I379" s="219"/>
      <c r="J379" s="220">
        <f>ROUND(I379*H379,2)</f>
        <v>0</v>
      </c>
      <c r="K379" s="216" t="s">
        <v>167</v>
      </c>
      <c r="L379" s="71"/>
      <c r="M379" s="221" t="s">
        <v>21</v>
      </c>
      <c r="N379" s="222" t="s">
        <v>43</v>
      </c>
      <c r="O379" s="46"/>
      <c r="P379" s="223">
        <f>O379*H379</f>
        <v>0</v>
      </c>
      <c r="Q379" s="223">
        <v>0</v>
      </c>
      <c r="R379" s="223">
        <f>Q379*H379</f>
        <v>0</v>
      </c>
      <c r="S379" s="223">
        <v>0</v>
      </c>
      <c r="T379" s="224">
        <f>S379*H379</f>
        <v>0</v>
      </c>
      <c r="AR379" s="23" t="s">
        <v>239</v>
      </c>
      <c r="AT379" s="23" t="s">
        <v>163</v>
      </c>
      <c r="AU379" s="23" t="s">
        <v>86</v>
      </c>
      <c r="AY379" s="23" t="s">
        <v>160</v>
      </c>
      <c r="BE379" s="225">
        <f>IF(N379="základní",J379,0)</f>
        <v>0</v>
      </c>
      <c r="BF379" s="225">
        <f>IF(N379="snížená",J379,0)</f>
        <v>0</v>
      </c>
      <c r="BG379" s="225">
        <f>IF(N379="zákl. přenesená",J379,0)</f>
        <v>0</v>
      </c>
      <c r="BH379" s="225">
        <f>IF(N379="sníž. přenesená",J379,0)</f>
        <v>0</v>
      </c>
      <c r="BI379" s="225">
        <f>IF(N379="nulová",J379,0)</f>
        <v>0</v>
      </c>
      <c r="BJ379" s="23" t="s">
        <v>77</v>
      </c>
      <c r="BK379" s="225">
        <f>ROUND(I379*H379,2)</f>
        <v>0</v>
      </c>
      <c r="BL379" s="23" t="s">
        <v>239</v>
      </c>
      <c r="BM379" s="23" t="s">
        <v>776</v>
      </c>
    </row>
    <row r="380" s="1" customFormat="1" ht="38.25" customHeight="1">
      <c r="B380" s="45"/>
      <c r="C380" s="214" t="s">
        <v>777</v>
      </c>
      <c r="D380" s="214" t="s">
        <v>163</v>
      </c>
      <c r="E380" s="215" t="s">
        <v>778</v>
      </c>
      <c r="F380" s="216" t="s">
        <v>779</v>
      </c>
      <c r="G380" s="217" t="s">
        <v>306</v>
      </c>
      <c r="H380" s="218">
        <v>0.29799999999999999</v>
      </c>
      <c r="I380" s="219"/>
      <c r="J380" s="220">
        <f>ROUND(I380*H380,2)</f>
        <v>0</v>
      </c>
      <c r="K380" s="216" t="s">
        <v>167</v>
      </c>
      <c r="L380" s="71"/>
      <c r="M380" s="221" t="s">
        <v>21</v>
      </c>
      <c r="N380" s="222" t="s">
        <v>43</v>
      </c>
      <c r="O380" s="46"/>
      <c r="P380" s="223">
        <f>O380*H380</f>
        <v>0</v>
      </c>
      <c r="Q380" s="223">
        <v>0</v>
      </c>
      <c r="R380" s="223">
        <f>Q380*H380</f>
        <v>0</v>
      </c>
      <c r="S380" s="223">
        <v>0</v>
      </c>
      <c r="T380" s="224">
        <f>S380*H380</f>
        <v>0</v>
      </c>
      <c r="AR380" s="23" t="s">
        <v>239</v>
      </c>
      <c r="AT380" s="23" t="s">
        <v>163</v>
      </c>
      <c r="AU380" s="23" t="s">
        <v>86</v>
      </c>
      <c r="AY380" s="23" t="s">
        <v>160</v>
      </c>
      <c r="BE380" s="225">
        <f>IF(N380="základní",J380,0)</f>
        <v>0</v>
      </c>
      <c r="BF380" s="225">
        <f>IF(N380="snížená",J380,0)</f>
        <v>0</v>
      </c>
      <c r="BG380" s="225">
        <f>IF(N380="zákl. přenesená",J380,0)</f>
        <v>0</v>
      </c>
      <c r="BH380" s="225">
        <f>IF(N380="sníž. přenesená",J380,0)</f>
        <v>0</v>
      </c>
      <c r="BI380" s="225">
        <f>IF(N380="nulová",J380,0)</f>
        <v>0</v>
      </c>
      <c r="BJ380" s="23" t="s">
        <v>77</v>
      </c>
      <c r="BK380" s="225">
        <f>ROUND(I380*H380,2)</f>
        <v>0</v>
      </c>
      <c r="BL380" s="23" t="s">
        <v>239</v>
      </c>
      <c r="BM380" s="23" t="s">
        <v>780</v>
      </c>
    </row>
    <row r="381" s="10" customFormat="1" ht="29.88" customHeight="1">
      <c r="B381" s="198"/>
      <c r="C381" s="199"/>
      <c r="D381" s="200" t="s">
        <v>71</v>
      </c>
      <c r="E381" s="212" t="s">
        <v>781</v>
      </c>
      <c r="F381" s="212" t="s">
        <v>782</v>
      </c>
      <c r="G381" s="199"/>
      <c r="H381" s="199"/>
      <c r="I381" s="202"/>
      <c r="J381" s="213">
        <f>BK381</f>
        <v>0</v>
      </c>
      <c r="K381" s="199"/>
      <c r="L381" s="204"/>
      <c r="M381" s="205"/>
      <c r="N381" s="206"/>
      <c r="O381" s="206"/>
      <c r="P381" s="207">
        <f>SUM(P382:P392)</f>
        <v>0</v>
      </c>
      <c r="Q381" s="206"/>
      <c r="R381" s="207">
        <f>SUM(R382:R392)</f>
        <v>0.068016899999999991</v>
      </c>
      <c r="S381" s="206"/>
      <c r="T381" s="208">
        <f>SUM(T382:T392)</f>
        <v>0.084677760000000005</v>
      </c>
      <c r="AR381" s="209" t="s">
        <v>86</v>
      </c>
      <c r="AT381" s="210" t="s">
        <v>71</v>
      </c>
      <c r="AU381" s="210" t="s">
        <v>77</v>
      </c>
      <c r="AY381" s="209" t="s">
        <v>160</v>
      </c>
      <c r="BK381" s="211">
        <f>SUM(BK382:BK392)</f>
        <v>0</v>
      </c>
    </row>
    <row r="382" s="1" customFormat="1" ht="25.5" customHeight="1">
      <c r="B382" s="45"/>
      <c r="C382" s="214" t="s">
        <v>783</v>
      </c>
      <c r="D382" s="214" t="s">
        <v>163</v>
      </c>
      <c r="E382" s="215" t="s">
        <v>784</v>
      </c>
      <c r="F382" s="216" t="s">
        <v>785</v>
      </c>
      <c r="G382" s="217" t="s">
        <v>174</v>
      </c>
      <c r="H382" s="218">
        <v>1</v>
      </c>
      <c r="I382" s="219"/>
      <c r="J382" s="220">
        <f>ROUND(I382*H382,2)</f>
        <v>0</v>
      </c>
      <c r="K382" s="216" t="s">
        <v>21</v>
      </c>
      <c r="L382" s="71"/>
      <c r="M382" s="221" t="s">
        <v>21</v>
      </c>
      <c r="N382" s="222" t="s">
        <v>43</v>
      </c>
      <c r="O382" s="46"/>
      <c r="P382" s="223">
        <f>O382*H382</f>
        <v>0</v>
      </c>
      <c r="Q382" s="223">
        <v>0</v>
      </c>
      <c r="R382" s="223">
        <f>Q382*H382</f>
        <v>0</v>
      </c>
      <c r="S382" s="223">
        <v>0</v>
      </c>
      <c r="T382" s="224">
        <f>S382*H382</f>
        <v>0</v>
      </c>
      <c r="AR382" s="23" t="s">
        <v>239</v>
      </c>
      <c r="AT382" s="23" t="s">
        <v>163</v>
      </c>
      <c r="AU382" s="23" t="s">
        <v>86</v>
      </c>
      <c r="AY382" s="23" t="s">
        <v>160</v>
      </c>
      <c r="BE382" s="225">
        <f>IF(N382="základní",J382,0)</f>
        <v>0</v>
      </c>
      <c r="BF382" s="225">
        <f>IF(N382="snížená",J382,0)</f>
        <v>0</v>
      </c>
      <c r="BG382" s="225">
        <f>IF(N382="zákl. přenesená",J382,0)</f>
        <v>0</v>
      </c>
      <c r="BH382" s="225">
        <f>IF(N382="sníž. přenesená",J382,0)</f>
        <v>0</v>
      </c>
      <c r="BI382" s="225">
        <f>IF(N382="nulová",J382,0)</f>
        <v>0</v>
      </c>
      <c r="BJ382" s="23" t="s">
        <v>77</v>
      </c>
      <c r="BK382" s="225">
        <f>ROUND(I382*H382,2)</f>
        <v>0</v>
      </c>
      <c r="BL382" s="23" t="s">
        <v>239</v>
      </c>
      <c r="BM382" s="23" t="s">
        <v>786</v>
      </c>
    </row>
    <row r="383" s="1" customFormat="1" ht="25.5" customHeight="1">
      <c r="B383" s="45"/>
      <c r="C383" s="214" t="s">
        <v>787</v>
      </c>
      <c r="D383" s="214" t="s">
        <v>163</v>
      </c>
      <c r="E383" s="215" t="s">
        <v>788</v>
      </c>
      <c r="F383" s="216" t="s">
        <v>789</v>
      </c>
      <c r="G383" s="217" t="s">
        <v>174</v>
      </c>
      <c r="H383" s="218">
        <v>1</v>
      </c>
      <c r="I383" s="219"/>
      <c r="J383" s="220">
        <f>ROUND(I383*H383,2)</f>
        <v>0</v>
      </c>
      <c r="K383" s="216" t="s">
        <v>21</v>
      </c>
      <c r="L383" s="71"/>
      <c r="M383" s="221" t="s">
        <v>21</v>
      </c>
      <c r="N383" s="222" t="s">
        <v>43</v>
      </c>
      <c r="O383" s="46"/>
      <c r="P383" s="223">
        <f>O383*H383</f>
        <v>0</v>
      </c>
      <c r="Q383" s="223">
        <v>0</v>
      </c>
      <c r="R383" s="223">
        <f>Q383*H383</f>
        <v>0</v>
      </c>
      <c r="S383" s="223">
        <v>0</v>
      </c>
      <c r="T383" s="224">
        <f>S383*H383</f>
        <v>0</v>
      </c>
      <c r="AR383" s="23" t="s">
        <v>239</v>
      </c>
      <c r="AT383" s="23" t="s">
        <v>163</v>
      </c>
      <c r="AU383" s="23" t="s">
        <v>86</v>
      </c>
      <c r="AY383" s="23" t="s">
        <v>160</v>
      </c>
      <c r="BE383" s="225">
        <f>IF(N383="základní",J383,0)</f>
        <v>0</v>
      </c>
      <c r="BF383" s="225">
        <f>IF(N383="snížená",J383,0)</f>
        <v>0</v>
      </c>
      <c r="BG383" s="225">
        <f>IF(N383="zákl. přenesená",J383,0)</f>
        <v>0</v>
      </c>
      <c r="BH383" s="225">
        <f>IF(N383="sníž. přenesená",J383,0)</f>
        <v>0</v>
      </c>
      <c r="BI383" s="225">
        <f>IF(N383="nulová",J383,0)</f>
        <v>0</v>
      </c>
      <c r="BJ383" s="23" t="s">
        <v>77</v>
      </c>
      <c r="BK383" s="225">
        <f>ROUND(I383*H383,2)</f>
        <v>0</v>
      </c>
      <c r="BL383" s="23" t="s">
        <v>239</v>
      </c>
      <c r="BM383" s="23" t="s">
        <v>790</v>
      </c>
    </row>
    <row r="384" s="1" customFormat="1" ht="16.5" customHeight="1">
      <c r="B384" s="45"/>
      <c r="C384" s="214" t="s">
        <v>791</v>
      </c>
      <c r="D384" s="214" t="s">
        <v>163</v>
      </c>
      <c r="E384" s="215" t="s">
        <v>792</v>
      </c>
      <c r="F384" s="216" t="s">
        <v>793</v>
      </c>
      <c r="G384" s="217" t="s">
        <v>166</v>
      </c>
      <c r="H384" s="218">
        <v>7.7119999999999997</v>
      </c>
      <c r="I384" s="219"/>
      <c r="J384" s="220">
        <f>ROUND(I384*H384,2)</f>
        <v>0</v>
      </c>
      <c r="K384" s="216" t="s">
        <v>167</v>
      </c>
      <c r="L384" s="71"/>
      <c r="M384" s="221" t="s">
        <v>21</v>
      </c>
      <c r="N384" s="222" t="s">
        <v>43</v>
      </c>
      <c r="O384" s="46"/>
      <c r="P384" s="223">
        <f>O384*H384</f>
        <v>0</v>
      </c>
      <c r="Q384" s="223">
        <v>0</v>
      </c>
      <c r="R384" s="223">
        <f>Q384*H384</f>
        <v>0</v>
      </c>
      <c r="S384" s="223">
        <v>0.01098</v>
      </c>
      <c r="T384" s="224">
        <f>S384*H384</f>
        <v>0.084677760000000005</v>
      </c>
      <c r="AR384" s="23" t="s">
        <v>239</v>
      </c>
      <c r="AT384" s="23" t="s">
        <v>163</v>
      </c>
      <c r="AU384" s="23" t="s">
        <v>86</v>
      </c>
      <c r="AY384" s="23" t="s">
        <v>160</v>
      </c>
      <c r="BE384" s="225">
        <f>IF(N384="základní",J384,0)</f>
        <v>0</v>
      </c>
      <c r="BF384" s="225">
        <f>IF(N384="snížená",J384,0)</f>
        <v>0</v>
      </c>
      <c r="BG384" s="225">
        <f>IF(N384="zákl. přenesená",J384,0)</f>
        <v>0</v>
      </c>
      <c r="BH384" s="225">
        <f>IF(N384="sníž. přenesená",J384,0)</f>
        <v>0</v>
      </c>
      <c r="BI384" s="225">
        <f>IF(N384="nulová",J384,0)</f>
        <v>0</v>
      </c>
      <c r="BJ384" s="23" t="s">
        <v>77</v>
      </c>
      <c r="BK384" s="225">
        <f>ROUND(I384*H384,2)</f>
        <v>0</v>
      </c>
      <c r="BL384" s="23" t="s">
        <v>239</v>
      </c>
      <c r="BM384" s="23" t="s">
        <v>794</v>
      </c>
    </row>
    <row r="385" s="11" customFormat="1">
      <c r="B385" s="226"/>
      <c r="C385" s="227"/>
      <c r="D385" s="228" t="s">
        <v>170</v>
      </c>
      <c r="E385" s="229" t="s">
        <v>21</v>
      </c>
      <c r="F385" s="230" t="s">
        <v>795</v>
      </c>
      <c r="G385" s="227"/>
      <c r="H385" s="231">
        <v>7.7119999999999997</v>
      </c>
      <c r="I385" s="232"/>
      <c r="J385" s="227"/>
      <c r="K385" s="227"/>
      <c r="L385" s="233"/>
      <c r="M385" s="234"/>
      <c r="N385" s="235"/>
      <c r="O385" s="235"/>
      <c r="P385" s="235"/>
      <c r="Q385" s="235"/>
      <c r="R385" s="235"/>
      <c r="S385" s="235"/>
      <c r="T385" s="236"/>
      <c r="AT385" s="237" t="s">
        <v>170</v>
      </c>
      <c r="AU385" s="237" t="s">
        <v>86</v>
      </c>
      <c r="AV385" s="11" t="s">
        <v>86</v>
      </c>
      <c r="AW385" s="11" t="s">
        <v>35</v>
      </c>
      <c r="AX385" s="11" t="s">
        <v>72</v>
      </c>
      <c r="AY385" s="237" t="s">
        <v>160</v>
      </c>
    </row>
    <row r="386" s="12" customFormat="1">
      <c r="B386" s="238"/>
      <c r="C386" s="239"/>
      <c r="D386" s="228" t="s">
        <v>170</v>
      </c>
      <c r="E386" s="240" t="s">
        <v>114</v>
      </c>
      <c r="F386" s="241" t="s">
        <v>185</v>
      </c>
      <c r="G386" s="239"/>
      <c r="H386" s="242">
        <v>7.7119999999999997</v>
      </c>
      <c r="I386" s="243"/>
      <c r="J386" s="239"/>
      <c r="K386" s="239"/>
      <c r="L386" s="244"/>
      <c r="M386" s="245"/>
      <c r="N386" s="246"/>
      <c r="O386" s="246"/>
      <c r="P386" s="246"/>
      <c r="Q386" s="246"/>
      <c r="R386" s="246"/>
      <c r="S386" s="246"/>
      <c r="T386" s="247"/>
      <c r="AT386" s="248" t="s">
        <v>170</v>
      </c>
      <c r="AU386" s="248" t="s">
        <v>86</v>
      </c>
      <c r="AV386" s="12" t="s">
        <v>161</v>
      </c>
      <c r="AW386" s="12" t="s">
        <v>35</v>
      </c>
      <c r="AX386" s="12" t="s">
        <v>77</v>
      </c>
      <c r="AY386" s="248" t="s">
        <v>160</v>
      </c>
    </row>
    <row r="387" s="1" customFormat="1" ht="25.5" customHeight="1">
      <c r="B387" s="45"/>
      <c r="C387" s="214" t="s">
        <v>796</v>
      </c>
      <c r="D387" s="214" t="s">
        <v>163</v>
      </c>
      <c r="E387" s="215" t="s">
        <v>797</v>
      </c>
      <c r="F387" s="216" t="s">
        <v>798</v>
      </c>
      <c r="G387" s="217" t="s">
        <v>166</v>
      </c>
      <c r="H387" s="218">
        <v>7.7119999999999997</v>
      </c>
      <c r="I387" s="219"/>
      <c r="J387" s="220">
        <f>ROUND(I387*H387,2)</f>
        <v>0</v>
      </c>
      <c r="K387" s="216" t="s">
        <v>167</v>
      </c>
      <c r="L387" s="71"/>
      <c r="M387" s="221" t="s">
        <v>21</v>
      </c>
      <c r="N387" s="222" t="s">
        <v>43</v>
      </c>
      <c r="O387" s="46"/>
      <c r="P387" s="223">
        <f>O387*H387</f>
        <v>0</v>
      </c>
      <c r="Q387" s="223">
        <v>0</v>
      </c>
      <c r="R387" s="223">
        <f>Q387*H387</f>
        <v>0</v>
      </c>
      <c r="S387" s="223">
        <v>0</v>
      </c>
      <c r="T387" s="224">
        <f>S387*H387</f>
        <v>0</v>
      </c>
      <c r="AR387" s="23" t="s">
        <v>239</v>
      </c>
      <c r="AT387" s="23" t="s">
        <v>163</v>
      </c>
      <c r="AU387" s="23" t="s">
        <v>86</v>
      </c>
      <c r="AY387" s="23" t="s">
        <v>160</v>
      </c>
      <c r="BE387" s="225">
        <f>IF(N387="základní",J387,0)</f>
        <v>0</v>
      </c>
      <c r="BF387" s="225">
        <f>IF(N387="snížená",J387,0)</f>
        <v>0</v>
      </c>
      <c r="BG387" s="225">
        <f>IF(N387="zákl. přenesená",J387,0)</f>
        <v>0</v>
      </c>
      <c r="BH387" s="225">
        <f>IF(N387="sníž. přenesená",J387,0)</f>
        <v>0</v>
      </c>
      <c r="BI387" s="225">
        <f>IF(N387="nulová",J387,0)</f>
        <v>0</v>
      </c>
      <c r="BJ387" s="23" t="s">
        <v>77</v>
      </c>
      <c r="BK387" s="225">
        <f>ROUND(I387*H387,2)</f>
        <v>0</v>
      </c>
      <c r="BL387" s="23" t="s">
        <v>239</v>
      </c>
      <c r="BM387" s="23" t="s">
        <v>799</v>
      </c>
    </row>
    <row r="388" s="11" customFormat="1">
      <c r="B388" s="226"/>
      <c r="C388" s="227"/>
      <c r="D388" s="228" t="s">
        <v>170</v>
      </c>
      <c r="E388" s="229" t="s">
        <v>21</v>
      </c>
      <c r="F388" s="230" t="s">
        <v>114</v>
      </c>
      <c r="G388" s="227"/>
      <c r="H388" s="231">
        <v>7.7119999999999997</v>
      </c>
      <c r="I388" s="232"/>
      <c r="J388" s="227"/>
      <c r="K388" s="227"/>
      <c r="L388" s="233"/>
      <c r="M388" s="234"/>
      <c r="N388" s="235"/>
      <c r="O388" s="235"/>
      <c r="P388" s="235"/>
      <c r="Q388" s="235"/>
      <c r="R388" s="235"/>
      <c r="S388" s="235"/>
      <c r="T388" s="236"/>
      <c r="AT388" s="237" t="s">
        <v>170</v>
      </c>
      <c r="AU388" s="237" t="s">
        <v>86</v>
      </c>
      <c r="AV388" s="11" t="s">
        <v>86</v>
      </c>
      <c r="AW388" s="11" t="s">
        <v>35</v>
      </c>
      <c r="AX388" s="11" t="s">
        <v>77</v>
      </c>
      <c r="AY388" s="237" t="s">
        <v>160</v>
      </c>
    </row>
    <row r="389" s="1" customFormat="1" ht="16.5" customHeight="1">
      <c r="B389" s="45"/>
      <c r="C389" s="249" t="s">
        <v>800</v>
      </c>
      <c r="D389" s="249" t="s">
        <v>366</v>
      </c>
      <c r="E389" s="250" t="s">
        <v>801</v>
      </c>
      <c r="F389" s="251" t="s">
        <v>802</v>
      </c>
      <c r="G389" s="252" t="s">
        <v>166</v>
      </c>
      <c r="H389" s="253">
        <v>9.2539999999999996</v>
      </c>
      <c r="I389" s="254"/>
      <c r="J389" s="255">
        <f>ROUND(I389*H389,2)</f>
        <v>0</v>
      </c>
      <c r="K389" s="251" t="s">
        <v>167</v>
      </c>
      <c r="L389" s="256"/>
      <c r="M389" s="257" t="s">
        <v>21</v>
      </c>
      <c r="N389" s="258" t="s">
        <v>43</v>
      </c>
      <c r="O389" s="46"/>
      <c r="P389" s="223">
        <f>O389*H389</f>
        <v>0</v>
      </c>
      <c r="Q389" s="223">
        <v>0.0073499999999999998</v>
      </c>
      <c r="R389" s="223">
        <f>Q389*H389</f>
        <v>0.068016899999999991</v>
      </c>
      <c r="S389" s="223">
        <v>0</v>
      </c>
      <c r="T389" s="224">
        <f>S389*H389</f>
        <v>0</v>
      </c>
      <c r="AR389" s="23" t="s">
        <v>316</v>
      </c>
      <c r="AT389" s="23" t="s">
        <v>366</v>
      </c>
      <c r="AU389" s="23" t="s">
        <v>86</v>
      </c>
      <c r="AY389" s="23" t="s">
        <v>160</v>
      </c>
      <c r="BE389" s="225">
        <f>IF(N389="základní",J389,0)</f>
        <v>0</v>
      </c>
      <c r="BF389" s="225">
        <f>IF(N389="snížená",J389,0)</f>
        <v>0</v>
      </c>
      <c r="BG389" s="225">
        <f>IF(N389="zákl. přenesená",J389,0)</f>
        <v>0</v>
      </c>
      <c r="BH389" s="225">
        <f>IF(N389="sníž. přenesená",J389,0)</f>
        <v>0</v>
      </c>
      <c r="BI389" s="225">
        <f>IF(N389="nulová",J389,0)</f>
        <v>0</v>
      </c>
      <c r="BJ389" s="23" t="s">
        <v>77</v>
      </c>
      <c r="BK389" s="225">
        <f>ROUND(I389*H389,2)</f>
        <v>0</v>
      </c>
      <c r="BL389" s="23" t="s">
        <v>239</v>
      </c>
      <c r="BM389" s="23" t="s">
        <v>803</v>
      </c>
    </row>
    <row r="390" s="11" customFormat="1">
      <c r="B390" s="226"/>
      <c r="C390" s="227"/>
      <c r="D390" s="228" t="s">
        <v>170</v>
      </c>
      <c r="E390" s="229" t="s">
        <v>21</v>
      </c>
      <c r="F390" s="230" t="s">
        <v>804</v>
      </c>
      <c r="G390" s="227"/>
      <c r="H390" s="231">
        <v>9.2539999999999996</v>
      </c>
      <c r="I390" s="232"/>
      <c r="J390" s="227"/>
      <c r="K390" s="227"/>
      <c r="L390" s="233"/>
      <c r="M390" s="234"/>
      <c r="N390" s="235"/>
      <c r="O390" s="235"/>
      <c r="P390" s="235"/>
      <c r="Q390" s="235"/>
      <c r="R390" s="235"/>
      <c r="S390" s="235"/>
      <c r="T390" s="236"/>
      <c r="AT390" s="237" t="s">
        <v>170</v>
      </c>
      <c r="AU390" s="237" t="s">
        <v>86</v>
      </c>
      <c r="AV390" s="11" t="s">
        <v>86</v>
      </c>
      <c r="AW390" s="11" t="s">
        <v>35</v>
      </c>
      <c r="AX390" s="11" t="s">
        <v>77</v>
      </c>
      <c r="AY390" s="237" t="s">
        <v>160</v>
      </c>
    </row>
    <row r="391" s="1" customFormat="1" ht="38.25" customHeight="1">
      <c r="B391" s="45"/>
      <c r="C391" s="214" t="s">
        <v>805</v>
      </c>
      <c r="D391" s="214" t="s">
        <v>163</v>
      </c>
      <c r="E391" s="215" t="s">
        <v>806</v>
      </c>
      <c r="F391" s="216" t="s">
        <v>807</v>
      </c>
      <c r="G391" s="217" t="s">
        <v>306</v>
      </c>
      <c r="H391" s="218">
        <v>0.068000000000000005</v>
      </c>
      <c r="I391" s="219"/>
      <c r="J391" s="220">
        <f>ROUND(I391*H391,2)</f>
        <v>0</v>
      </c>
      <c r="K391" s="216" t="s">
        <v>167</v>
      </c>
      <c r="L391" s="71"/>
      <c r="M391" s="221" t="s">
        <v>21</v>
      </c>
      <c r="N391" s="222" t="s">
        <v>43</v>
      </c>
      <c r="O391" s="46"/>
      <c r="P391" s="223">
        <f>O391*H391</f>
        <v>0</v>
      </c>
      <c r="Q391" s="223">
        <v>0</v>
      </c>
      <c r="R391" s="223">
        <f>Q391*H391</f>
        <v>0</v>
      </c>
      <c r="S391" s="223">
        <v>0</v>
      </c>
      <c r="T391" s="224">
        <f>S391*H391</f>
        <v>0</v>
      </c>
      <c r="AR391" s="23" t="s">
        <v>239</v>
      </c>
      <c r="AT391" s="23" t="s">
        <v>163</v>
      </c>
      <c r="AU391" s="23" t="s">
        <v>86</v>
      </c>
      <c r="AY391" s="23" t="s">
        <v>160</v>
      </c>
      <c r="BE391" s="225">
        <f>IF(N391="základní",J391,0)</f>
        <v>0</v>
      </c>
      <c r="BF391" s="225">
        <f>IF(N391="snížená",J391,0)</f>
        <v>0</v>
      </c>
      <c r="BG391" s="225">
        <f>IF(N391="zákl. přenesená",J391,0)</f>
        <v>0</v>
      </c>
      <c r="BH391" s="225">
        <f>IF(N391="sníž. přenesená",J391,0)</f>
        <v>0</v>
      </c>
      <c r="BI391" s="225">
        <f>IF(N391="nulová",J391,0)</f>
        <v>0</v>
      </c>
      <c r="BJ391" s="23" t="s">
        <v>77</v>
      </c>
      <c r="BK391" s="225">
        <f>ROUND(I391*H391,2)</f>
        <v>0</v>
      </c>
      <c r="BL391" s="23" t="s">
        <v>239</v>
      </c>
      <c r="BM391" s="23" t="s">
        <v>808</v>
      </c>
    </row>
    <row r="392" s="1" customFormat="1" ht="38.25" customHeight="1">
      <c r="B392" s="45"/>
      <c r="C392" s="214" t="s">
        <v>809</v>
      </c>
      <c r="D392" s="214" t="s">
        <v>163</v>
      </c>
      <c r="E392" s="215" t="s">
        <v>810</v>
      </c>
      <c r="F392" s="216" t="s">
        <v>811</v>
      </c>
      <c r="G392" s="217" t="s">
        <v>306</v>
      </c>
      <c r="H392" s="218">
        <v>0.068000000000000005</v>
      </c>
      <c r="I392" s="219"/>
      <c r="J392" s="220">
        <f>ROUND(I392*H392,2)</f>
        <v>0</v>
      </c>
      <c r="K392" s="216" t="s">
        <v>167</v>
      </c>
      <c r="L392" s="71"/>
      <c r="M392" s="221" t="s">
        <v>21</v>
      </c>
      <c r="N392" s="222" t="s">
        <v>43</v>
      </c>
      <c r="O392" s="46"/>
      <c r="P392" s="223">
        <f>O392*H392</f>
        <v>0</v>
      </c>
      <c r="Q392" s="223">
        <v>0</v>
      </c>
      <c r="R392" s="223">
        <f>Q392*H392</f>
        <v>0</v>
      </c>
      <c r="S392" s="223">
        <v>0</v>
      </c>
      <c r="T392" s="224">
        <f>S392*H392</f>
        <v>0</v>
      </c>
      <c r="AR392" s="23" t="s">
        <v>239</v>
      </c>
      <c r="AT392" s="23" t="s">
        <v>163</v>
      </c>
      <c r="AU392" s="23" t="s">
        <v>86</v>
      </c>
      <c r="AY392" s="23" t="s">
        <v>160</v>
      </c>
      <c r="BE392" s="225">
        <f>IF(N392="základní",J392,0)</f>
        <v>0</v>
      </c>
      <c r="BF392" s="225">
        <f>IF(N392="snížená",J392,0)</f>
        <v>0</v>
      </c>
      <c r="BG392" s="225">
        <f>IF(N392="zákl. přenesená",J392,0)</f>
        <v>0</v>
      </c>
      <c r="BH392" s="225">
        <f>IF(N392="sníž. přenesená",J392,0)</f>
        <v>0</v>
      </c>
      <c r="BI392" s="225">
        <f>IF(N392="nulová",J392,0)</f>
        <v>0</v>
      </c>
      <c r="BJ392" s="23" t="s">
        <v>77</v>
      </c>
      <c r="BK392" s="225">
        <f>ROUND(I392*H392,2)</f>
        <v>0</v>
      </c>
      <c r="BL392" s="23" t="s">
        <v>239</v>
      </c>
      <c r="BM392" s="23" t="s">
        <v>812</v>
      </c>
    </row>
    <row r="393" s="10" customFormat="1" ht="29.88" customHeight="1">
      <c r="B393" s="198"/>
      <c r="C393" s="199"/>
      <c r="D393" s="200" t="s">
        <v>71</v>
      </c>
      <c r="E393" s="212" t="s">
        <v>813</v>
      </c>
      <c r="F393" s="212" t="s">
        <v>814</v>
      </c>
      <c r="G393" s="199"/>
      <c r="H393" s="199"/>
      <c r="I393" s="202"/>
      <c r="J393" s="213">
        <f>BK393</f>
        <v>0</v>
      </c>
      <c r="K393" s="199"/>
      <c r="L393" s="204"/>
      <c r="M393" s="205"/>
      <c r="N393" s="206"/>
      <c r="O393" s="206"/>
      <c r="P393" s="207">
        <f>SUM(P394:P399)</f>
        <v>0</v>
      </c>
      <c r="Q393" s="206"/>
      <c r="R393" s="207">
        <f>SUM(R394:R399)</f>
        <v>0</v>
      </c>
      <c r="S393" s="206"/>
      <c r="T393" s="208">
        <f>SUM(T394:T399)</f>
        <v>0</v>
      </c>
      <c r="AR393" s="209" t="s">
        <v>86</v>
      </c>
      <c r="AT393" s="210" t="s">
        <v>71</v>
      </c>
      <c r="AU393" s="210" t="s">
        <v>77</v>
      </c>
      <c r="AY393" s="209" t="s">
        <v>160</v>
      </c>
      <c r="BK393" s="211">
        <f>SUM(BK394:BK399)</f>
        <v>0</v>
      </c>
    </row>
    <row r="394" s="1" customFormat="1" ht="25.5" customHeight="1">
      <c r="B394" s="45"/>
      <c r="C394" s="214" t="s">
        <v>815</v>
      </c>
      <c r="D394" s="214" t="s">
        <v>163</v>
      </c>
      <c r="E394" s="215" t="s">
        <v>816</v>
      </c>
      <c r="F394" s="216" t="s">
        <v>817</v>
      </c>
      <c r="G394" s="217" t="s">
        <v>818</v>
      </c>
      <c r="H394" s="218">
        <v>20</v>
      </c>
      <c r="I394" s="219"/>
      <c r="J394" s="220">
        <f>ROUND(I394*H394,2)</f>
        <v>0</v>
      </c>
      <c r="K394" s="216" t="s">
        <v>21</v>
      </c>
      <c r="L394" s="71"/>
      <c r="M394" s="221" t="s">
        <v>21</v>
      </c>
      <c r="N394" s="222" t="s">
        <v>43</v>
      </c>
      <c r="O394" s="46"/>
      <c r="P394" s="223">
        <f>O394*H394</f>
        <v>0</v>
      </c>
      <c r="Q394" s="223">
        <v>0</v>
      </c>
      <c r="R394" s="223">
        <f>Q394*H394</f>
        <v>0</v>
      </c>
      <c r="S394" s="223">
        <v>0</v>
      </c>
      <c r="T394" s="224">
        <f>S394*H394</f>
        <v>0</v>
      </c>
      <c r="AR394" s="23" t="s">
        <v>239</v>
      </c>
      <c r="AT394" s="23" t="s">
        <v>163</v>
      </c>
      <c r="AU394" s="23" t="s">
        <v>86</v>
      </c>
      <c r="AY394" s="23" t="s">
        <v>160</v>
      </c>
      <c r="BE394" s="225">
        <f>IF(N394="základní",J394,0)</f>
        <v>0</v>
      </c>
      <c r="BF394" s="225">
        <f>IF(N394="snížená",J394,0)</f>
        <v>0</v>
      </c>
      <c r="BG394" s="225">
        <f>IF(N394="zákl. přenesená",J394,0)</f>
        <v>0</v>
      </c>
      <c r="BH394" s="225">
        <f>IF(N394="sníž. přenesená",J394,0)</f>
        <v>0</v>
      </c>
      <c r="BI394" s="225">
        <f>IF(N394="nulová",J394,0)</f>
        <v>0</v>
      </c>
      <c r="BJ394" s="23" t="s">
        <v>77</v>
      </c>
      <c r="BK394" s="225">
        <f>ROUND(I394*H394,2)</f>
        <v>0</v>
      </c>
      <c r="BL394" s="23" t="s">
        <v>239</v>
      </c>
      <c r="BM394" s="23" t="s">
        <v>819</v>
      </c>
    </row>
    <row r="395" s="11" customFormat="1">
      <c r="B395" s="226"/>
      <c r="C395" s="227"/>
      <c r="D395" s="228" t="s">
        <v>170</v>
      </c>
      <c r="E395" s="229" t="s">
        <v>21</v>
      </c>
      <c r="F395" s="230" t="s">
        <v>820</v>
      </c>
      <c r="G395" s="227"/>
      <c r="H395" s="231">
        <v>20</v>
      </c>
      <c r="I395" s="232"/>
      <c r="J395" s="227"/>
      <c r="K395" s="227"/>
      <c r="L395" s="233"/>
      <c r="M395" s="234"/>
      <c r="N395" s="235"/>
      <c r="O395" s="235"/>
      <c r="P395" s="235"/>
      <c r="Q395" s="235"/>
      <c r="R395" s="235"/>
      <c r="S395" s="235"/>
      <c r="T395" s="236"/>
      <c r="AT395" s="237" t="s">
        <v>170</v>
      </c>
      <c r="AU395" s="237" t="s">
        <v>86</v>
      </c>
      <c r="AV395" s="11" t="s">
        <v>86</v>
      </c>
      <c r="AW395" s="11" t="s">
        <v>35</v>
      </c>
      <c r="AX395" s="11" t="s">
        <v>77</v>
      </c>
      <c r="AY395" s="237" t="s">
        <v>160</v>
      </c>
    </row>
    <row r="396" s="1" customFormat="1" ht="25.5" customHeight="1">
      <c r="B396" s="45"/>
      <c r="C396" s="214" t="s">
        <v>821</v>
      </c>
      <c r="D396" s="214" t="s">
        <v>163</v>
      </c>
      <c r="E396" s="215" t="s">
        <v>822</v>
      </c>
      <c r="F396" s="216" t="s">
        <v>823</v>
      </c>
      <c r="G396" s="217" t="s">
        <v>818</v>
      </c>
      <c r="H396" s="218">
        <v>6</v>
      </c>
      <c r="I396" s="219"/>
      <c r="J396" s="220">
        <f>ROUND(I396*H396,2)</f>
        <v>0</v>
      </c>
      <c r="K396" s="216" t="s">
        <v>21</v>
      </c>
      <c r="L396" s="71"/>
      <c r="M396" s="221" t="s">
        <v>21</v>
      </c>
      <c r="N396" s="222" t="s">
        <v>43</v>
      </c>
      <c r="O396" s="46"/>
      <c r="P396" s="223">
        <f>O396*H396</f>
        <v>0</v>
      </c>
      <c r="Q396" s="223">
        <v>0</v>
      </c>
      <c r="R396" s="223">
        <f>Q396*H396</f>
        <v>0</v>
      </c>
      <c r="S396" s="223">
        <v>0</v>
      </c>
      <c r="T396" s="224">
        <f>S396*H396</f>
        <v>0</v>
      </c>
      <c r="AR396" s="23" t="s">
        <v>239</v>
      </c>
      <c r="AT396" s="23" t="s">
        <v>163</v>
      </c>
      <c r="AU396" s="23" t="s">
        <v>86</v>
      </c>
      <c r="AY396" s="23" t="s">
        <v>160</v>
      </c>
      <c r="BE396" s="225">
        <f>IF(N396="základní",J396,0)</f>
        <v>0</v>
      </c>
      <c r="BF396" s="225">
        <f>IF(N396="snížená",J396,0)</f>
        <v>0</v>
      </c>
      <c r="BG396" s="225">
        <f>IF(N396="zákl. přenesená",J396,0)</f>
        <v>0</v>
      </c>
      <c r="BH396" s="225">
        <f>IF(N396="sníž. přenesená",J396,0)</f>
        <v>0</v>
      </c>
      <c r="BI396" s="225">
        <f>IF(N396="nulová",J396,0)</f>
        <v>0</v>
      </c>
      <c r="BJ396" s="23" t="s">
        <v>77</v>
      </c>
      <c r="BK396" s="225">
        <f>ROUND(I396*H396,2)</f>
        <v>0</v>
      </c>
      <c r="BL396" s="23" t="s">
        <v>239</v>
      </c>
      <c r="BM396" s="23" t="s">
        <v>824</v>
      </c>
    </row>
    <row r="397" s="11" customFormat="1">
      <c r="B397" s="226"/>
      <c r="C397" s="227"/>
      <c r="D397" s="228" t="s">
        <v>170</v>
      </c>
      <c r="E397" s="229" t="s">
        <v>21</v>
      </c>
      <c r="F397" s="230" t="s">
        <v>193</v>
      </c>
      <c r="G397" s="227"/>
      <c r="H397" s="231">
        <v>6</v>
      </c>
      <c r="I397" s="232"/>
      <c r="J397" s="227"/>
      <c r="K397" s="227"/>
      <c r="L397" s="233"/>
      <c r="M397" s="234"/>
      <c r="N397" s="235"/>
      <c r="O397" s="235"/>
      <c r="P397" s="235"/>
      <c r="Q397" s="235"/>
      <c r="R397" s="235"/>
      <c r="S397" s="235"/>
      <c r="T397" s="236"/>
      <c r="AT397" s="237" t="s">
        <v>170</v>
      </c>
      <c r="AU397" s="237" t="s">
        <v>86</v>
      </c>
      <c r="AV397" s="11" t="s">
        <v>86</v>
      </c>
      <c r="AW397" s="11" t="s">
        <v>35</v>
      </c>
      <c r="AX397" s="11" t="s">
        <v>77</v>
      </c>
      <c r="AY397" s="237" t="s">
        <v>160</v>
      </c>
    </row>
    <row r="398" s="1" customFormat="1" ht="25.5" customHeight="1">
      <c r="B398" s="45"/>
      <c r="C398" s="214" t="s">
        <v>825</v>
      </c>
      <c r="D398" s="214" t="s">
        <v>163</v>
      </c>
      <c r="E398" s="215" t="s">
        <v>826</v>
      </c>
      <c r="F398" s="216" t="s">
        <v>827</v>
      </c>
      <c r="G398" s="217" t="s">
        <v>818</v>
      </c>
      <c r="H398" s="218">
        <v>4</v>
      </c>
      <c r="I398" s="219"/>
      <c r="J398" s="220">
        <f>ROUND(I398*H398,2)</f>
        <v>0</v>
      </c>
      <c r="K398" s="216" t="s">
        <v>21</v>
      </c>
      <c r="L398" s="71"/>
      <c r="M398" s="221" t="s">
        <v>21</v>
      </c>
      <c r="N398" s="222" t="s">
        <v>43</v>
      </c>
      <c r="O398" s="46"/>
      <c r="P398" s="223">
        <f>O398*H398</f>
        <v>0</v>
      </c>
      <c r="Q398" s="223">
        <v>0</v>
      </c>
      <c r="R398" s="223">
        <f>Q398*H398</f>
        <v>0</v>
      </c>
      <c r="S398" s="223">
        <v>0</v>
      </c>
      <c r="T398" s="224">
        <f>S398*H398</f>
        <v>0</v>
      </c>
      <c r="AR398" s="23" t="s">
        <v>239</v>
      </c>
      <c r="AT398" s="23" t="s">
        <v>163</v>
      </c>
      <c r="AU398" s="23" t="s">
        <v>86</v>
      </c>
      <c r="AY398" s="23" t="s">
        <v>160</v>
      </c>
      <c r="BE398" s="225">
        <f>IF(N398="základní",J398,0)</f>
        <v>0</v>
      </c>
      <c r="BF398" s="225">
        <f>IF(N398="snížená",J398,0)</f>
        <v>0</v>
      </c>
      <c r="BG398" s="225">
        <f>IF(N398="zákl. přenesená",J398,0)</f>
        <v>0</v>
      </c>
      <c r="BH398" s="225">
        <f>IF(N398="sníž. přenesená",J398,0)</f>
        <v>0</v>
      </c>
      <c r="BI398" s="225">
        <f>IF(N398="nulová",J398,0)</f>
        <v>0</v>
      </c>
      <c r="BJ398" s="23" t="s">
        <v>77</v>
      </c>
      <c r="BK398" s="225">
        <f>ROUND(I398*H398,2)</f>
        <v>0</v>
      </c>
      <c r="BL398" s="23" t="s">
        <v>239</v>
      </c>
      <c r="BM398" s="23" t="s">
        <v>828</v>
      </c>
    </row>
    <row r="399" s="1" customFormat="1" ht="25.5" customHeight="1">
      <c r="B399" s="45"/>
      <c r="C399" s="214" t="s">
        <v>829</v>
      </c>
      <c r="D399" s="214" t="s">
        <v>163</v>
      </c>
      <c r="E399" s="215" t="s">
        <v>830</v>
      </c>
      <c r="F399" s="216" t="s">
        <v>831</v>
      </c>
      <c r="G399" s="217" t="s">
        <v>818</v>
      </c>
      <c r="H399" s="218">
        <v>6</v>
      </c>
      <c r="I399" s="219"/>
      <c r="J399" s="220">
        <f>ROUND(I399*H399,2)</f>
        <v>0</v>
      </c>
      <c r="K399" s="216" t="s">
        <v>21</v>
      </c>
      <c r="L399" s="71"/>
      <c r="M399" s="221" t="s">
        <v>21</v>
      </c>
      <c r="N399" s="222" t="s">
        <v>43</v>
      </c>
      <c r="O399" s="46"/>
      <c r="P399" s="223">
        <f>O399*H399</f>
        <v>0</v>
      </c>
      <c r="Q399" s="223">
        <v>0</v>
      </c>
      <c r="R399" s="223">
        <f>Q399*H399</f>
        <v>0</v>
      </c>
      <c r="S399" s="223">
        <v>0</v>
      </c>
      <c r="T399" s="224">
        <f>S399*H399</f>
        <v>0</v>
      </c>
      <c r="AR399" s="23" t="s">
        <v>239</v>
      </c>
      <c r="AT399" s="23" t="s">
        <v>163</v>
      </c>
      <c r="AU399" s="23" t="s">
        <v>86</v>
      </c>
      <c r="AY399" s="23" t="s">
        <v>160</v>
      </c>
      <c r="BE399" s="225">
        <f>IF(N399="základní",J399,0)</f>
        <v>0</v>
      </c>
      <c r="BF399" s="225">
        <f>IF(N399="snížená",J399,0)</f>
        <v>0</v>
      </c>
      <c r="BG399" s="225">
        <f>IF(N399="zákl. přenesená",J399,0)</f>
        <v>0</v>
      </c>
      <c r="BH399" s="225">
        <f>IF(N399="sníž. přenesená",J399,0)</f>
        <v>0</v>
      </c>
      <c r="BI399" s="225">
        <f>IF(N399="nulová",J399,0)</f>
        <v>0</v>
      </c>
      <c r="BJ399" s="23" t="s">
        <v>77</v>
      </c>
      <c r="BK399" s="225">
        <f>ROUND(I399*H399,2)</f>
        <v>0</v>
      </c>
      <c r="BL399" s="23" t="s">
        <v>239</v>
      </c>
      <c r="BM399" s="23" t="s">
        <v>832</v>
      </c>
    </row>
    <row r="400" s="10" customFormat="1" ht="29.88" customHeight="1">
      <c r="B400" s="198"/>
      <c r="C400" s="199"/>
      <c r="D400" s="200" t="s">
        <v>71</v>
      </c>
      <c r="E400" s="212" t="s">
        <v>833</v>
      </c>
      <c r="F400" s="212" t="s">
        <v>834</v>
      </c>
      <c r="G400" s="199"/>
      <c r="H400" s="199"/>
      <c r="I400" s="202"/>
      <c r="J400" s="213">
        <f>BK400</f>
        <v>0</v>
      </c>
      <c r="K400" s="199"/>
      <c r="L400" s="204"/>
      <c r="M400" s="205"/>
      <c r="N400" s="206"/>
      <c r="O400" s="206"/>
      <c r="P400" s="207">
        <f>SUM(P401:P409)</f>
        <v>0</v>
      </c>
      <c r="Q400" s="206"/>
      <c r="R400" s="207">
        <f>SUM(R401:R409)</f>
        <v>0.20206685999999999</v>
      </c>
      <c r="S400" s="206"/>
      <c r="T400" s="208">
        <f>SUM(T401:T409)</f>
        <v>0</v>
      </c>
      <c r="AR400" s="209" t="s">
        <v>86</v>
      </c>
      <c r="AT400" s="210" t="s">
        <v>71</v>
      </c>
      <c r="AU400" s="210" t="s">
        <v>77</v>
      </c>
      <c r="AY400" s="209" t="s">
        <v>160</v>
      </c>
      <c r="BK400" s="211">
        <f>SUM(BK401:BK409)</f>
        <v>0</v>
      </c>
    </row>
    <row r="401" s="1" customFormat="1" ht="25.5" customHeight="1">
      <c r="B401" s="45"/>
      <c r="C401" s="214" t="s">
        <v>835</v>
      </c>
      <c r="D401" s="214" t="s">
        <v>163</v>
      </c>
      <c r="E401" s="215" t="s">
        <v>836</v>
      </c>
      <c r="F401" s="216" t="s">
        <v>837</v>
      </c>
      <c r="G401" s="217" t="s">
        <v>166</v>
      </c>
      <c r="H401" s="218">
        <v>200.34399999999999</v>
      </c>
      <c r="I401" s="219"/>
      <c r="J401" s="220">
        <f>ROUND(I401*H401,2)</f>
        <v>0</v>
      </c>
      <c r="K401" s="216" t="s">
        <v>167</v>
      </c>
      <c r="L401" s="71"/>
      <c r="M401" s="221" t="s">
        <v>21</v>
      </c>
      <c r="N401" s="222" t="s">
        <v>43</v>
      </c>
      <c r="O401" s="46"/>
      <c r="P401" s="223">
        <f>O401*H401</f>
        <v>0</v>
      </c>
      <c r="Q401" s="223">
        <v>0.00013999999999999999</v>
      </c>
      <c r="R401" s="223">
        <f>Q401*H401</f>
        <v>0.028048159999999996</v>
      </c>
      <c r="S401" s="223">
        <v>0</v>
      </c>
      <c r="T401" s="224">
        <f>S401*H401</f>
        <v>0</v>
      </c>
      <c r="AR401" s="23" t="s">
        <v>239</v>
      </c>
      <c r="AT401" s="23" t="s">
        <v>163</v>
      </c>
      <c r="AU401" s="23" t="s">
        <v>86</v>
      </c>
      <c r="AY401" s="23" t="s">
        <v>160</v>
      </c>
      <c r="BE401" s="225">
        <f>IF(N401="základní",J401,0)</f>
        <v>0</v>
      </c>
      <c r="BF401" s="225">
        <f>IF(N401="snížená",J401,0)</f>
        <v>0</v>
      </c>
      <c r="BG401" s="225">
        <f>IF(N401="zákl. přenesená",J401,0)</f>
        <v>0</v>
      </c>
      <c r="BH401" s="225">
        <f>IF(N401="sníž. přenesená",J401,0)</f>
        <v>0</v>
      </c>
      <c r="BI401" s="225">
        <f>IF(N401="nulová",J401,0)</f>
        <v>0</v>
      </c>
      <c r="BJ401" s="23" t="s">
        <v>77</v>
      </c>
      <c r="BK401" s="225">
        <f>ROUND(I401*H401,2)</f>
        <v>0</v>
      </c>
      <c r="BL401" s="23" t="s">
        <v>239</v>
      </c>
      <c r="BM401" s="23" t="s">
        <v>838</v>
      </c>
    </row>
    <row r="402" s="11" customFormat="1">
      <c r="B402" s="226"/>
      <c r="C402" s="227"/>
      <c r="D402" s="228" t="s">
        <v>170</v>
      </c>
      <c r="E402" s="229" t="s">
        <v>21</v>
      </c>
      <c r="F402" s="230" t="s">
        <v>839</v>
      </c>
      <c r="G402" s="227"/>
      <c r="H402" s="231">
        <v>12.031000000000001</v>
      </c>
      <c r="I402" s="232"/>
      <c r="J402" s="227"/>
      <c r="K402" s="227"/>
      <c r="L402" s="233"/>
      <c r="M402" s="234"/>
      <c r="N402" s="235"/>
      <c r="O402" s="235"/>
      <c r="P402" s="235"/>
      <c r="Q402" s="235"/>
      <c r="R402" s="235"/>
      <c r="S402" s="235"/>
      <c r="T402" s="236"/>
      <c r="AT402" s="237" t="s">
        <v>170</v>
      </c>
      <c r="AU402" s="237" t="s">
        <v>86</v>
      </c>
      <c r="AV402" s="11" t="s">
        <v>86</v>
      </c>
      <c r="AW402" s="11" t="s">
        <v>35</v>
      </c>
      <c r="AX402" s="11" t="s">
        <v>72</v>
      </c>
      <c r="AY402" s="237" t="s">
        <v>160</v>
      </c>
    </row>
    <row r="403" s="11" customFormat="1">
      <c r="B403" s="226"/>
      <c r="C403" s="227"/>
      <c r="D403" s="228" t="s">
        <v>170</v>
      </c>
      <c r="E403" s="229" t="s">
        <v>21</v>
      </c>
      <c r="F403" s="230" t="s">
        <v>840</v>
      </c>
      <c r="G403" s="227"/>
      <c r="H403" s="231">
        <v>188.31299999999999</v>
      </c>
      <c r="I403" s="232"/>
      <c r="J403" s="227"/>
      <c r="K403" s="227"/>
      <c r="L403" s="233"/>
      <c r="M403" s="234"/>
      <c r="N403" s="235"/>
      <c r="O403" s="235"/>
      <c r="P403" s="235"/>
      <c r="Q403" s="235"/>
      <c r="R403" s="235"/>
      <c r="S403" s="235"/>
      <c r="T403" s="236"/>
      <c r="AT403" s="237" t="s">
        <v>170</v>
      </c>
      <c r="AU403" s="237" t="s">
        <v>86</v>
      </c>
      <c r="AV403" s="11" t="s">
        <v>86</v>
      </c>
      <c r="AW403" s="11" t="s">
        <v>35</v>
      </c>
      <c r="AX403" s="11" t="s">
        <v>72</v>
      </c>
      <c r="AY403" s="237" t="s">
        <v>160</v>
      </c>
    </row>
    <row r="404" s="12" customFormat="1">
      <c r="B404" s="238"/>
      <c r="C404" s="239"/>
      <c r="D404" s="228" t="s">
        <v>170</v>
      </c>
      <c r="E404" s="240" t="s">
        <v>21</v>
      </c>
      <c r="F404" s="241" t="s">
        <v>185</v>
      </c>
      <c r="G404" s="239"/>
      <c r="H404" s="242">
        <v>200.34399999999999</v>
      </c>
      <c r="I404" s="243"/>
      <c r="J404" s="239"/>
      <c r="K404" s="239"/>
      <c r="L404" s="244"/>
      <c r="M404" s="245"/>
      <c r="N404" s="246"/>
      <c r="O404" s="246"/>
      <c r="P404" s="246"/>
      <c r="Q404" s="246"/>
      <c r="R404" s="246"/>
      <c r="S404" s="246"/>
      <c r="T404" s="247"/>
      <c r="AT404" s="248" t="s">
        <v>170</v>
      </c>
      <c r="AU404" s="248" t="s">
        <v>86</v>
      </c>
      <c r="AV404" s="12" t="s">
        <v>161</v>
      </c>
      <c r="AW404" s="12" t="s">
        <v>35</v>
      </c>
      <c r="AX404" s="12" t="s">
        <v>77</v>
      </c>
      <c r="AY404" s="248" t="s">
        <v>160</v>
      </c>
    </row>
    <row r="405" s="1" customFormat="1" ht="25.5" customHeight="1">
      <c r="B405" s="45"/>
      <c r="C405" s="214" t="s">
        <v>841</v>
      </c>
      <c r="D405" s="214" t="s">
        <v>163</v>
      </c>
      <c r="E405" s="215" t="s">
        <v>842</v>
      </c>
      <c r="F405" s="216" t="s">
        <v>843</v>
      </c>
      <c r="G405" s="217" t="s">
        <v>166</v>
      </c>
      <c r="H405" s="218">
        <v>756.44100000000003</v>
      </c>
      <c r="I405" s="219"/>
      <c r="J405" s="220">
        <f>ROUND(I405*H405,2)</f>
        <v>0</v>
      </c>
      <c r="K405" s="216" t="s">
        <v>167</v>
      </c>
      <c r="L405" s="71"/>
      <c r="M405" s="221" t="s">
        <v>21</v>
      </c>
      <c r="N405" s="222" t="s">
        <v>43</v>
      </c>
      <c r="O405" s="46"/>
      <c r="P405" s="223">
        <f>O405*H405</f>
        <v>0</v>
      </c>
      <c r="Q405" s="223">
        <v>0.00013999999999999999</v>
      </c>
      <c r="R405" s="223">
        <f>Q405*H405</f>
        <v>0.10590173999999999</v>
      </c>
      <c r="S405" s="223">
        <v>0</v>
      </c>
      <c r="T405" s="224">
        <f>S405*H405</f>
        <v>0</v>
      </c>
      <c r="AR405" s="23" t="s">
        <v>239</v>
      </c>
      <c r="AT405" s="23" t="s">
        <v>163</v>
      </c>
      <c r="AU405" s="23" t="s">
        <v>86</v>
      </c>
      <c r="AY405" s="23" t="s">
        <v>160</v>
      </c>
      <c r="BE405" s="225">
        <f>IF(N405="základní",J405,0)</f>
        <v>0</v>
      </c>
      <c r="BF405" s="225">
        <f>IF(N405="snížená",J405,0)</f>
        <v>0</v>
      </c>
      <c r="BG405" s="225">
        <f>IF(N405="zákl. přenesená",J405,0)</f>
        <v>0</v>
      </c>
      <c r="BH405" s="225">
        <f>IF(N405="sníž. přenesená",J405,0)</f>
        <v>0</v>
      </c>
      <c r="BI405" s="225">
        <f>IF(N405="nulová",J405,0)</f>
        <v>0</v>
      </c>
      <c r="BJ405" s="23" t="s">
        <v>77</v>
      </c>
      <c r="BK405" s="225">
        <f>ROUND(I405*H405,2)</f>
        <v>0</v>
      </c>
      <c r="BL405" s="23" t="s">
        <v>239</v>
      </c>
      <c r="BM405" s="23" t="s">
        <v>844</v>
      </c>
    </row>
    <row r="406" s="11" customFormat="1">
      <c r="B406" s="226"/>
      <c r="C406" s="227"/>
      <c r="D406" s="228" t="s">
        <v>170</v>
      </c>
      <c r="E406" s="229" t="s">
        <v>21</v>
      </c>
      <c r="F406" s="230" t="s">
        <v>845</v>
      </c>
      <c r="G406" s="227"/>
      <c r="H406" s="231">
        <v>376.44099999999997</v>
      </c>
      <c r="I406" s="232"/>
      <c r="J406" s="227"/>
      <c r="K406" s="227"/>
      <c r="L406" s="233"/>
      <c r="M406" s="234"/>
      <c r="N406" s="235"/>
      <c r="O406" s="235"/>
      <c r="P406" s="235"/>
      <c r="Q406" s="235"/>
      <c r="R406" s="235"/>
      <c r="S406" s="235"/>
      <c r="T406" s="236"/>
      <c r="AT406" s="237" t="s">
        <v>170</v>
      </c>
      <c r="AU406" s="237" t="s">
        <v>86</v>
      </c>
      <c r="AV406" s="11" t="s">
        <v>86</v>
      </c>
      <c r="AW406" s="11" t="s">
        <v>35</v>
      </c>
      <c r="AX406" s="11" t="s">
        <v>72</v>
      </c>
      <c r="AY406" s="237" t="s">
        <v>160</v>
      </c>
    </row>
    <row r="407" s="11" customFormat="1">
      <c r="B407" s="226"/>
      <c r="C407" s="227"/>
      <c r="D407" s="228" t="s">
        <v>170</v>
      </c>
      <c r="E407" s="229" t="s">
        <v>21</v>
      </c>
      <c r="F407" s="230" t="s">
        <v>846</v>
      </c>
      <c r="G407" s="227"/>
      <c r="H407" s="231">
        <v>380</v>
      </c>
      <c r="I407" s="232"/>
      <c r="J407" s="227"/>
      <c r="K407" s="227"/>
      <c r="L407" s="233"/>
      <c r="M407" s="234"/>
      <c r="N407" s="235"/>
      <c r="O407" s="235"/>
      <c r="P407" s="235"/>
      <c r="Q407" s="235"/>
      <c r="R407" s="235"/>
      <c r="S407" s="235"/>
      <c r="T407" s="236"/>
      <c r="AT407" s="237" t="s">
        <v>170</v>
      </c>
      <c r="AU407" s="237" t="s">
        <v>86</v>
      </c>
      <c r="AV407" s="11" t="s">
        <v>86</v>
      </c>
      <c r="AW407" s="11" t="s">
        <v>35</v>
      </c>
      <c r="AX407" s="11" t="s">
        <v>72</v>
      </c>
      <c r="AY407" s="237" t="s">
        <v>160</v>
      </c>
    </row>
    <row r="408" s="12" customFormat="1">
      <c r="B408" s="238"/>
      <c r="C408" s="239"/>
      <c r="D408" s="228" t="s">
        <v>170</v>
      </c>
      <c r="E408" s="240" t="s">
        <v>21</v>
      </c>
      <c r="F408" s="241" t="s">
        <v>185</v>
      </c>
      <c r="G408" s="239"/>
      <c r="H408" s="242">
        <v>756.44100000000003</v>
      </c>
      <c r="I408" s="243"/>
      <c r="J408" s="239"/>
      <c r="K408" s="239"/>
      <c r="L408" s="244"/>
      <c r="M408" s="245"/>
      <c r="N408" s="246"/>
      <c r="O408" s="246"/>
      <c r="P408" s="246"/>
      <c r="Q408" s="246"/>
      <c r="R408" s="246"/>
      <c r="S408" s="246"/>
      <c r="T408" s="247"/>
      <c r="AT408" s="248" t="s">
        <v>170</v>
      </c>
      <c r="AU408" s="248" t="s">
        <v>86</v>
      </c>
      <c r="AV408" s="12" t="s">
        <v>161</v>
      </c>
      <c r="AW408" s="12" t="s">
        <v>35</v>
      </c>
      <c r="AX408" s="12" t="s">
        <v>77</v>
      </c>
      <c r="AY408" s="248" t="s">
        <v>160</v>
      </c>
    </row>
    <row r="409" s="1" customFormat="1" ht="16.5" customHeight="1">
      <c r="B409" s="45"/>
      <c r="C409" s="214" t="s">
        <v>847</v>
      </c>
      <c r="D409" s="214" t="s">
        <v>163</v>
      </c>
      <c r="E409" s="215" t="s">
        <v>848</v>
      </c>
      <c r="F409" s="216" t="s">
        <v>849</v>
      </c>
      <c r="G409" s="217" t="s">
        <v>166</v>
      </c>
      <c r="H409" s="218">
        <v>200.34399999999999</v>
      </c>
      <c r="I409" s="219"/>
      <c r="J409" s="220">
        <f>ROUND(I409*H409,2)</f>
        <v>0</v>
      </c>
      <c r="K409" s="216" t="s">
        <v>167</v>
      </c>
      <c r="L409" s="71"/>
      <c r="M409" s="221" t="s">
        <v>21</v>
      </c>
      <c r="N409" s="222" t="s">
        <v>43</v>
      </c>
      <c r="O409" s="46"/>
      <c r="P409" s="223">
        <f>O409*H409</f>
        <v>0</v>
      </c>
      <c r="Q409" s="223">
        <v>0.00034000000000000002</v>
      </c>
      <c r="R409" s="223">
        <f>Q409*H409</f>
        <v>0.068116960000000004</v>
      </c>
      <c r="S409" s="223">
        <v>0</v>
      </c>
      <c r="T409" s="224">
        <f>S409*H409</f>
        <v>0</v>
      </c>
      <c r="AR409" s="23" t="s">
        <v>239</v>
      </c>
      <c r="AT409" s="23" t="s">
        <v>163</v>
      </c>
      <c r="AU409" s="23" t="s">
        <v>86</v>
      </c>
      <c r="AY409" s="23" t="s">
        <v>160</v>
      </c>
      <c r="BE409" s="225">
        <f>IF(N409="základní",J409,0)</f>
        <v>0</v>
      </c>
      <c r="BF409" s="225">
        <f>IF(N409="snížená",J409,0)</f>
        <v>0</v>
      </c>
      <c r="BG409" s="225">
        <f>IF(N409="zákl. přenesená",J409,0)</f>
        <v>0</v>
      </c>
      <c r="BH409" s="225">
        <f>IF(N409="sníž. přenesená",J409,0)</f>
        <v>0</v>
      </c>
      <c r="BI409" s="225">
        <f>IF(N409="nulová",J409,0)</f>
        <v>0</v>
      </c>
      <c r="BJ409" s="23" t="s">
        <v>77</v>
      </c>
      <c r="BK409" s="225">
        <f>ROUND(I409*H409,2)</f>
        <v>0</v>
      </c>
      <c r="BL409" s="23" t="s">
        <v>239</v>
      </c>
      <c r="BM409" s="23" t="s">
        <v>850</v>
      </c>
    </row>
    <row r="410" s="10" customFormat="1" ht="37.44" customHeight="1">
      <c r="B410" s="198"/>
      <c r="C410" s="199"/>
      <c r="D410" s="200" t="s">
        <v>71</v>
      </c>
      <c r="E410" s="201" t="s">
        <v>366</v>
      </c>
      <c r="F410" s="201" t="s">
        <v>851</v>
      </c>
      <c r="G410" s="199"/>
      <c r="H410" s="199"/>
      <c r="I410" s="202"/>
      <c r="J410" s="203">
        <f>BK410</f>
        <v>0</v>
      </c>
      <c r="K410" s="199"/>
      <c r="L410" s="204"/>
      <c r="M410" s="205"/>
      <c r="N410" s="206"/>
      <c r="O410" s="206"/>
      <c r="P410" s="207">
        <f>P411</f>
        <v>0</v>
      </c>
      <c r="Q410" s="206"/>
      <c r="R410" s="207">
        <f>R411</f>
        <v>0</v>
      </c>
      <c r="S410" s="206"/>
      <c r="T410" s="208">
        <f>T411</f>
        <v>0</v>
      </c>
      <c r="AR410" s="209" t="s">
        <v>161</v>
      </c>
      <c r="AT410" s="210" t="s">
        <v>71</v>
      </c>
      <c r="AU410" s="210" t="s">
        <v>72</v>
      </c>
      <c r="AY410" s="209" t="s">
        <v>160</v>
      </c>
      <c r="BK410" s="211">
        <f>BK411</f>
        <v>0</v>
      </c>
    </row>
    <row r="411" s="10" customFormat="1" ht="19.92" customHeight="1">
      <c r="B411" s="198"/>
      <c r="C411" s="199"/>
      <c r="D411" s="200" t="s">
        <v>71</v>
      </c>
      <c r="E411" s="212" t="s">
        <v>852</v>
      </c>
      <c r="F411" s="212" t="s">
        <v>853</v>
      </c>
      <c r="G411" s="199"/>
      <c r="H411" s="199"/>
      <c r="I411" s="202"/>
      <c r="J411" s="213">
        <f>BK411</f>
        <v>0</v>
      </c>
      <c r="K411" s="199"/>
      <c r="L411" s="204"/>
      <c r="M411" s="205"/>
      <c r="N411" s="206"/>
      <c r="O411" s="206"/>
      <c r="P411" s="207">
        <f>SUM(P412:P422)</f>
        <v>0</v>
      </c>
      <c r="Q411" s="206"/>
      <c r="R411" s="207">
        <f>SUM(R412:R422)</f>
        <v>0</v>
      </c>
      <c r="S411" s="206"/>
      <c r="T411" s="208">
        <f>SUM(T412:T422)</f>
        <v>0</v>
      </c>
      <c r="AR411" s="209" t="s">
        <v>161</v>
      </c>
      <c r="AT411" s="210" t="s">
        <v>71</v>
      </c>
      <c r="AU411" s="210" t="s">
        <v>77</v>
      </c>
      <c r="AY411" s="209" t="s">
        <v>160</v>
      </c>
      <c r="BK411" s="211">
        <f>SUM(BK412:BK422)</f>
        <v>0</v>
      </c>
    </row>
    <row r="412" s="1" customFormat="1" ht="25.5" customHeight="1">
      <c r="B412" s="45"/>
      <c r="C412" s="214" t="s">
        <v>854</v>
      </c>
      <c r="D412" s="214" t="s">
        <v>163</v>
      </c>
      <c r="E412" s="215" t="s">
        <v>855</v>
      </c>
      <c r="F412" s="216" t="s">
        <v>856</v>
      </c>
      <c r="G412" s="217" t="s">
        <v>189</v>
      </c>
      <c r="H412" s="218">
        <v>114.73</v>
      </c>
      <c r="I412" s="219"/>
      <c r="J412" s="220">
        <f>ROUND(I412*H412,2)</f>
        <v>0</v>
      </c>
      <c r="K412" s="216" t="s">
        <v>21</v>
      </c>
      <c r="L412" s="71"/>
      <c r="M412" s="221" t="s">
        <v>21</v>
      </c>
      <c r="N412" s="222" t="s">
        <v>43</v>
      </c>
      <c r="O412" s="46"/>
      <c r="P412" s="223">
        <f>O412*H412</f>
        <v>0</v>
      </c>
      <c r="Q412" s="223">
        <v>0</v>
      </c>
      <c r="R412" s="223">
        <f>Q412*H412</f>
        <v>0</v>
      </c>
      <c r="S412" s="223">
        <v>0</v>
      </c>
      <c r="T412" s="224">
        <f>S412*H412</f>
        <v>0</v>
      </c>
      <c r="AR412" s="23" t="s">
        <v>488</v>
      </c>
      <c r="AT412" s="23" t="s">
        <v>163</v>
      </c>
      <c r="AU412" s="23" t="s">
        <v>86</v>
      </c>
      <c r="AY412" s="23" t="s">
        <v>160</v>
      </c>
      <c r="BE412" s="225">
        <f>IF(N412="základní",J412,0)</f>
        <v>0</v>
      </c>
      <c r="BF412" s="225">
        <f>IF(N412="snížená",J412,0)</f>
        <v>0</v>
      </c>
      <c r="BG412" s="225">
        <f>IF(N412="zákl. přenesená",J412,0)</f>
        <v>0</v>
      </c>
      <c r="BH412" s="225">
        <f>IF(N412="sníž. přenesená",J412,0)</f>
        <v>0</v>
      </c>
      <c r="BI412" s="225">
        <f>IF(N412="nulová",J412,0)</f>
        <v>0</v>
      </c>
      <c r="BJ412" s="23" t="s">
        <v>77</v>
      </c>
      <c r="BK412" s="225">
        <f>ROUND(I412*H412,2)</f>
        <v>0</v>
      </c>
      <c r="BL412" s="23" t="s">
        <v>488</v>
      </c>
      <c r="BM412" s="23" t="s">
        <v>857</v>
      </c>
    </row>
    <row r="413" s="11" customFormat="1">
      <c r="B413" s="226"/>
      <c r="C413" s="227"/>
      <c r="D413" s="228" t="s">
        <v>170</v>
      </c>
      <c r="E413" s="229" t="s">
        <v>21</v>
      </c>
      <c r="F413" s="230" t="s">
        <v>858</v>
      </c>
      <c r="G413" s="227"/>
      <c r="H413" s="231">
        <v>114.73</v>
      </c>
      <c r="I413" s="232"/>
      <c r="J413" s="227"/>
      <c r="K413" s="227"/>
      <c r="L413" s="233"/>
      <c r="M413" s="234"/>
      <c r="N413" s="235"/>
      <c r="O413" s="235"/>
      <c r="P413" s="235"/>
      <c r="Q413" s="235"/>
      <c r="R413" s="235"/>
      <c r="S413" s="235"/>
      <c r="T413" s="236"/>
      <c r="AT413" s="237" t="s">
        <v>170</v>
      </c>
      <c r="AU413" s="237" t="s">
        <v>86</v>
      </c>
      <c r="AV413" s="11" t="s">
        <v>86</v>
      </c>
      <c r="AW413" s="11" t="s">
        <v>35</v>
      </c>
      <c r="AX413" s="11" t="s">
        <v>77</v>
      </c>
      <c r="AY413" s="237" t="s">
        <v>160</v>
      </c>
    </row>
    <row r="414" s="1" customFormat="1" ht="16.5" customHeight="1">
      <c r="B414" s="45"/>
      <c r="C414" s="214" t="s">
        <v>859</v>
      </c>
      <c r="D414" s="214" t="s">
        <v>163</v>
      </c>
      <c r="E414" s="215" t="s">
        <v>860</v>
      </c>
      <c r="F414" s="216" t="s">
        <v>861</v>
      </c>
      <c r="G414" s="217" t="s">
        <v>174</v>
      </c>
      <c r="H414" s="218">
        <v>10</v>
      </c>
      <c r="I414" s="219"/>
      <c r="J414" s="220">
        <f>ROUND(I414*H414,2)</f>
        <v>0</v>
      </c>
      <c r="K414" s="216" t="s">
        <v>21</v>
      </c>
      <c r="L414" s="71"/>
      <c r="M414" s="221" t="s">
        <v>21</v>
      </c>
      <c r="N414" s="222" t="s">
        <v>43</v>
      </c>
      <c r="O414" s="46"/>
      <c r="P414" s="223">
        <f>O414*H414</f>
        <v>0</v>
      </c>
      <c r="Q414" s="223">
        <v>0</v>
      </c>
      <c r="R414" s="223">
        <f>Q414*H414</f>
        <v>0</v>
      </c>
      <c r="S414" s="223">
        <v>0</v>
      </c>
      <c r="T414" s="224">
        <f>S414*H414</f>
        <v>0</v>
      </c>
      <c r="AR414" s="23" t="s">
        <v>488</v>
      </c>
      <c r="AT414" s="23" t="s">
        <v>163</v>
      </c>
      <c r="AU414" s="23" t="s">
        <v>86</v>
      </c>
      <c r="AY414" s="23" t="s">
        <v>160</v>
      </c>
      <c r="BE414" s="225">
        <f>IF(N414="základní",J414,0)</f>
        <v>0</v>
      </c>
      <c r="BF414" s="225">
        <f>IF(N414="snížená",J414,0)</f>
        <v>0</v>
      </c>
      <c r="BG414" s="225">
        <f>IF(N414="zákl. přenesená",J414,0)</f>
        <v>0</v>
      </c>
      <c r="BH414" s="225">
        <f>IF(N414="sníž. přenesená",J414,0)</f>
        <v>0</v>
      </c>
      <c r="BI414" s="225">
        <f>IF(N414="nulová",J414,0)</f>
        <v>0</v>
      </c>
      <c r="BJ414" s="23" t="s">
        <v>77</v>
      </c>
      <c r="BK414" s="225">
        <f>ROUND(I414*H414,2)</f>
        <v>0</v>
      </c>
      <c r="BL414" s="23" t="s">
        <v>488</v>
      </c>
      <c r="BM414" s="23" t="s">
        <v>862</v>
      </c>
    </row>
    <row r="415" s="1" customFormat="1" ht="16.5" customHeight="1">
      <c r="B415" s="45"/>
      <c r="C415" s="214" t="s">
        <v>863</v>
      </c>
      <c r="D415" s="214" t="s">
        <v>163</v>
      </c>
      <c r="E415" s="215" t="s">
        <v>864</v>
      </c>
      <c r="F415" s="216" t="s">
        <v>865</v>
      </c>
      <c r="G415" s="217" t="s">
        <v>174</v>
      </c>
      <c r="H415" s="218">
        <v>3</v>
      </c>
      <c r="I415" s="219"/>
      <c r="J415" s="220">
        <f>ROUND(I415*H415,2)</f>
        <v>0</v>
      </c>
      <c r="K415" s="216" t="s">
        <v>21</v>
      </c>
      <c r="L415" s="71"/>
      <c r="M415" s="221" t="s">
        <v>21</v>
      </c>
      <c r="N415" s="222" t="s">
        <v>43</v>
      </c>
      <c r="O415" s="46"/>
      <c r="P415" s="223">
        <f>O415*H415</f>
        <v>0</v>
      </c>
      <c r="Q415" s="223">
        <v>0</v>
      </c>
      <c r="R415" s="223">
        <f>Q415*H415</f>
        <v>0</v>
      </c>
      <c r="S415" s="223">
        <v>0</v>
      </c>
      <c r="T415" s="224">
        <f>S415*H415</f>
        <v>0</v>
      </c>
      <c r="AR415" s="23" t="s">
        <v>488</v>
      </c>
      <c r="AT415" s="23" t="s">
        <v>163</v>
      </c>
      <c r="AU415" s="23" t="s">
        <v>86</v>
      </c>
      <c r="AY415" s="23" t="s">
        <v>160</v>
      </c>
      <c r="BE415" s="225">
        <f>IF(N415="základní",J415,0)</f>
        <v>0</v>
      </c>
      <c r="BF415" s="225">
        <f>IF(N415="snížená",J415,0)</f>
        <v>0</v>
      </c>
      <c r="BG415" s="225">
        <f>IF(N415="zákl. přenesená",J415,0)</f>
        <v>0</v>
      </c>
      <c r="BH415" s="225">
        <f>IF(N415="sníž. přenesená",J415,0)</f>
        <v>0</v>
      </c>
      <c r="BI415" s="225">
        <f>IF(N415="nulová",J415,0)</f>
        <v>0</v>
      </c>
      <c r="BJ415" s="23" t="s">
        <v>77</v>
      </c>
      <c r="BK415" s="225">
        <f>ROUND(I415*H415,2)</f>
        <v>0</v>
      </c>
      <c r="BL415" s="23" t="s">
        <v>488</v>
      </c>
      <c r="BM415" s="23" t="s">
        <v>866</v>
      </c>
    </row>
    <row r="416" s="1" customFormat="1" ht="16.5" customHeight="1">
      <c r="B416" s="45"/>
      <c r="C416" s="214" t="s">
        <v>867</v>
      </c>
      <c r="D416" s="214" t="s">
        <v>163</v>
      </c>
      <c r="E416" s="215" t="s">
        <v>868</v>
      </c>
      <c r="F416" s="216" t="s">
        <v>869</v>
      </c>
      <c r="G416" s="217" t="s">
        <v>174</v>
      </c>
      <c r="H416" s="218">
        <v>3</v>
      </c>
      <c r="I416" s="219"/>
      <c r="J416" s="220">
        <f>ROUND(I416*H416,2)</f>
        <v>0</v>
      </c>
      <c r="K416" s="216" t="s">
        <v>21</v>
      </c>
      <c r="L416" s="71"/>
      <c r="M416" s="221" t="s">
        <v>21</v>
      </c>
      <c r="N416" s="222" t="s">
        <v>43</v>
      </c>
      <c r="O416" s="46"/>
      <c r="P416" s="223">
        <f>O416*H416</f>
        <v>0</v>
      </c>
      <c r="Q416" s="223">
        <v>0</v>
      </c>
      <c r="R416" s="223">
        <f>Q416*H416</f>
        <v>0</v>
      </c>
      <c r="S416" s="223">
        <v>0</v>
      </c>
      <c r="T416" s="224">
        <f>S416*H416</f>
        <v>0</v>
      </c>
      <c r="AR416" s="23" t="s">
        <v>488</v>
      </c>
      <c r="AT416" s="23" t="s">
        <v>163</v>
      </c>
      <c r="AU416" s="23" t="s">
        <v>86</v>
      </c>
      <c r="AY416" s="23" t="s">
        <v>160</v>
      </c>
      <c r="BE416" s="225">
        <f>IF(N416="základní",J416,0)</f>
        <v>0</v>
      </c>
      <c r="BF416" s="225">
        <f>IF(N416="snížená",J416,0)</f>
        <v>0</v>
      </c>
      <c r="BG416" s="225">
        <f>IF(N416="zákl. přenesená",J416,0)</f>
        <v>0</v>
      </c>
      <c r="BH416" s="225">
        <f>IF(N416="sníž. přenesená",J416,0)</f>
        <v>0</v>
      </c>
      <c r="BI416" s="225">
        <f>IF(N416="nulová",J416,0)</f>
        <v>0</v>
      </c>
      <c r="BJ416" s="23" t="s">
        <v>77</v>
      </c>
      <c r="BK416" s="225">
        <f>ROUND(I416*H416,2)</f>
        <v>0</v>
      </c>
      <c r="BL416" s="23" t="s">
        <v>488</v>
      </c>
      <c r="BM416" s="23" t="s">
        <v>870</v>
      </c>
    </row>
    <row r="417" s="1" customFormat="1" ht="16.5" customHeight="1">
      <c r="B417" s="45"/>
      <c r="C417" s="214" t="s">
        <v>871</v>
      </c>
      <c r="D417" s="214" t="s">
        <v>163</v>
      </c>
      <c r="E417" s="215" t="s">
        <v>872</v>
      </c>
      <c r="F417" s="216" t="s">
        <v>873</v>
      </c>
      <c r="G417" s="217" t="s">
        <v>189</v>
      </c>
      <c r="H417" s="218">
        <v>114.73</v>
      </c>
      <c r="I417" s="219"/>
      <c r="J417" s="220">
        <f>ROUND(I417*H417,2)</f>
        <v>0</v>
      </c>
      <c r="K417" s="216" t="s">
        <v>21</v>
      </c>
      <c r="L417" s="71"/>
      <c r="M417" s="221" t="s">
        <v>21</v>
      </c>
      <c r="N417" s="222" t="s">
        <v>43</v>
      </c>
      <c r="O417" s="46"/>
      <c r="P417" s="223">
        <f>O417*H417</f>
        <v>0</v>
      </c>
      <c r="Q417" s="223">
        <v>0</v>
      </c>
      <c r="R417" s="223">
        <f>Q417*H417</f>
        <v>0</v>
      </c>
      <c r="S417" s="223">
        <v>0</v>
      </c>
      <c r="T417" s="224">
        <f>S417*H417</f>
        <v>0</v>
      </c>
      <c r="AR417" s="23" t="s">
        <v>488</v>
      </c>
      <c r="AT417" s="23" t="s">
        <v>163</v>
      </c>
      <c r="AU417" s="23" t="s">
        <v>86</v>
      </c>
      <c r="AY417" s="23" t="s">
        <v>160</v>
      </c>
      <c r="BE417" s="225">
        <f>IF(N417="základní",J417,0)</f>
        <v>0</v>
      </c>
      <c r="BF417" s="225">
        <f>IF(N417="snížená",J417,0)</f>
        <v>0</v>
      </c>
      <c r="BG417" s="225">
        <f>IF(N417="zákl. přenesená",J417,0)</f>
        <v>0</v>
      </c>
      <c r="BH417" s="225">
        <f>IF(N417="sníž. přenesená",J417,0)</f>
        <v>0</v>
      </c>
      <c r="BI417" s="225">
        <f>IF(N417="nulová",J417,0)</f>
        <v>0</v>
      </c>
      <c r="BJ417" s="23" t="s">
        <v>77</v>
      </c>
      <c r="BK417" s="225">
        <f>ROUND(I417*H417,2)</f>
        <v>0</v>
      </c>
      <c r="BL417" s="23" t="s">
        <v>488</v>
      </c>
      <c r="BM417" s="23" t="s">
        <v>874</v>
      </c>
    </row>
    <row r="418" s="1" customFormat="1" ht="25.5" customHeight="1">
      <c r="B418" s="45"/>
      <c r="C418" s="214" t="s">
        <v>875</v>
      </c>
      <c r="D418" s="214" t="s">
        <v>163</v>
      </c>
      <c r="E418" s="215" t="s">
        <v>876</v>
      </c>
      <c r="F418" s="216" t="s">
        <v>877</v>
      </c>
      <c r="G418" s="217" t="s">
        <v>174</v>
      </c>
      <c r="H418" s="218">
        <v>10</v>
      </c>
      <c r="I418" s="219"/>
      <c r="J418" s="220">
        <f>ROUND(I418*H418,2)</f>
        <v>0</v>
      </c>
      <c r="K418" s="216" t="s">
        <v>21</v>
      </c>
      <c r="L418" s="71"/>
      <c r="M418" s="221" t="s">
        <v>21</v>
      </c>
      <c r="N418" s="222" t="s">
        <v>43</v>
      </c>
      <c r="O418" s="46"/>
      <c r="P418" s="223">
        <f>O418*H418</f>
        <v>0</v>
      </c>
      <c r="Q418" s="223">
        <v>0</v>
      </c>
      <c r="R418" s="223">
        <f>Q418*H418</f>
        <v>0</v>
      </c>
      <c r="S418" s="223">
        <v>0</v>
      </c>
      <c r="T418" s="224">
        <f>S418*H418</f>
        <v>0</v>
      </c>
      <c r="AR418" s="23" t="s">
        <v>488</v>
      </c>
      <c r="AT418" s="23" t="s">
        <v>163</v>
      </c>
      <c r="AU418" s="23" t="s">
        <v>86</v>
      </c>
      <c r="AY418" s="23" t="s">
        <v>160</v>
      </c>
      <c r="BE418" s="225">
        <f>IF(N418="základní",J418,0)</f>
        <v>0</v>
      </c>
      <c r="BF418" s="225">
        <f>IF(N418="snížená",J418,0)</f>
        <v>0</v>
      </c>
      <c r="BG418" s="225">
        <f>IF(N418="zákl. přenesená",J418,0)</f>
        <v>0</v>
      </c>
      <c r="BH418" s="225">
        <f>IF(N418="sníž. přenesená",J418,0)</f>
        <v>0</v>
      </c>
      <c r="BI418" s="225">
        <f>IF(N418="nulová",J418,0)</f>
        <v>0</v>
      </c>
      <c r="BJ418" s="23" t="s">
        <v>77</v>
      </c>
      <c r="BK418" s="225">
        <f>ROUND(I418*H418,2)</f>
        <v>0</v>
      </c>
      <c r="BL418" s="23" t="s">
        <v>488</v>
      </c>
      <c r="BM418" s="23" t="s">
        <v>878</v>
      </c>
    </row>
    <row r="419" s="1" customFormat="1" ht="16.5" customHeight="1">
      <c r="B419" s="45"/>
      <c r="C419" s="214" t="s">
        <v>879</v>
      </c>
      <c r="D419" s="214" t="s">
        <v>163</v>
      </c>
      <c r="E419" s="215" t="s">
        <v>880</v>
      </c>
      <c r="F419" s="216" t="s">
        <v>881</v>
      </c>
      <c r="G419" s="217" t="s">
        <v>174</v>
      </c>
      <c r="H419" s="218">
        <v>3</v>
      </c>
      <c r="I419" s="219"/>
      <c r="J419" s="220">
        <f>ROUND(I419*H419,2)</f>
        <v>0</v>
      </c>
      <c r="K419" s="216" t="s">
        <v>21</v>
      </c>
      <c r="L419" s="71"/>
      <c r="M419" s="221" t="s">
        <v>21</v>
      </c>
      <c r="N419" s="222" t="s">
        <v>43</v>
      </c>
      <c r="O419" s="46"/>
      <c r="P419" s="223">
        <f>O419*H419</f>
        <v>0</v>
      </c>
      <c r="Q419" s="223">
        <v>0</v>
      </c>
      <c r="R419" s="223">
        <f>Q419*H419</f>
        <v>0</v>
      </c>
      <c r="S419" s="223">
        <v>0</v>
      </c>
      <c r="T419" s="224">
        <f>S419*H419</f>
        <v>0</v>
      </c>
      <c r="AR419" s="23" t="s">
        <v>488</v>
      </c>
      <c r="AT419" s="23" t="s">
        <v>163</v>
      </c>
      <c r="AU419" s="23" t="s">
        <v>86</v>
      </c>
      <c r="AY419" s="23" t="s">
        <v>160</v>
      </c>
      <c r="BE419" s="225">
        <f>IF(N419="základní",J419,0)</f>
        <v>0</v>
      </c>
      <c r="BF419" s="225">
        <f>IF(N419="snížená",J419,0)</f>
        <v>0</v>
      </c>
      <c r="BG419" s="225">
        <f>IF(N419="zákl. přenesená",J419,0)</f>
        <v>0</v>
      </c>
      <c r="BH419" s="225">
        <f>IF(N419="sníž. přenesená",J419,0)</f>
        <v>0</v>
      </c>
      <c r="BI419" s="225">
        <f>IF(N419="nulová",J419,0)</f>
        <v>0</v>
      </c>
      <c r="BJ419" s="23" t="s">
        <v>77</v>
      </c>
      <c r="BK419" s="225">
        <f>ROUND(I419*H419,2)</f>
        <v>0</v>
      </c>
      <c r="BL419" s="23" t="s">
        <v>488</v>
      </c>
      <c r="BM419" s="23" t="s">
        <v>882</v>
      </c>
    </row>
    <row r="420" s="1" customFormat="1" ht="16.5" customHeight="1">
      <c r="B420" s="45"/>
      <c r="C420" s="214" t="s">
        <v>883</v>
      </c>
      <c r="D420" s="214" t="s">
        <v>163</v>
      </c>
      <c r="E420" s="215" t="s">
        <v>884</v>
      </c>
      <c r="F420" s="216" t="s">
        <v>885</v>
      </c>
      <c r="G420" s="217" t="s">
        <v>174</v>
      </c>
      <c r="H420" s="218">
        <v>3</v>
      </c>
      <c r="I420" s="219"/>
      <c r="J420" s="220">
        <f>ROUND(I420*H420,2)</f>
        <v>0</v>
      </c>
      <c r="K420" s="216" t="s">
        <v>21</v>
      </c>
      <c r="L420" s="71"/>
      <c r="M420" s="221" t="s">
        <v>21</v>
      </c>
      <c r="N420" s="222" t="s">
        <v>43</v>
      </c>
      <c r="O420" s="46"/>
      <c r="P420" s="223">
        <f>O420*H420</f>
        <v>0</v>
      </c>
      <c r="Q420" s="223">
        <v>0</v>
      </c>
      <c r="R420" s="223">
        <f>Q420*H420</f>
        <v>0</v>
      </c>
      <c r="S420" s="223">
        <v>0</v>
      </c>
      <c r="T420" s="224">
        <f>S420*H420</f>
        <v>0</v>
      </c>
      <c r="AR420" s="23" t="s">
        <v>488</v>
      </c>
      <c r="AT420" s="23" t="s">
        <v>163</v>
      </c>
      <c r="AU420" s="23" t="s">
        <v>86</v>
      </c>
      <c r="AY420" s="23" t="s">
        <v>160</v>
      </c>
      <c r="BE420" s="225">
        <f>IF(N420="základní",J420,0)</f>
        <v>0</v>
      </c>
      <c r="BF420" s="225">
        <f>IF(N420="snížená",J420,0)</f>
        <v>0</v>
      </c>
      <c r="BG420" s="225">
        <f>IF(N420="zákl. přenesená",J420,0)</f>
        <v>0</v>
      </c>
      <c r="BH420" s="225">
        <f>IF(N420="sníž. přenesená",J420,0)</f>
        <v>0</v>
      </c>
      <c r="BI420" s="225">
        <f>IF(N420="nulová",J420,0)</f>
        <v>0</v>
      </c>
      <c r="BJ420" s="23" t="s">
        <v>77</v>
      </c>
      <c r="BK420" s="225">
        <f>ROUND(I420*H420,2)</f>
        <v>0</v>
      </c>
      <c r="BL420" s="23" t="s">
        <v>488</v>
      </c>
      <c r="BM420" s="23" t="s">
        <v>886</v>
      </c>
    </row>
    <row r="421" s="1" customFormat="1" ht="16.5" customHeight="1">
      <c r="B421" s="45"/>
      <c r="C421" s="249" t="s">
        <v>887</v>
      </c>
      <c r="D421" s="249" t="s">
        <v>366</v>
      </c>
      <c r="E421" s="250" t="s">
        <v>888</v>
      </c>
      <c r="F421" s="251" t="s">
        <v>889</v>
      </c>
      <c r="G421" s="252" t="s">
        <v>174</v>
      </c>
      <c r="H421" s="253">
        <v>3</v>
      </c>
      <c r="I421" s="254"/>
      <c r="J421" s="255">
        <f>ROUND(I421*H421,2)</f>
        <v>0</v>
      </c>
      <c r="K421" s="251" t="s">
        <v>21</v>
      </c>
      <c r="L421" s="256"/>
      <c r="M421" s="257" t="s">
        <v>21</v>
      </c>
      <c r="N421" s="258" t="s">
        <v>43</v>
      </c>
      <c r="O421" s="46"/>
      <c r="P421" s="223">
        <f>O421*H421</f>
        <v>0</v>
      </c>
      <c r="Q421" s="223">
        <v>0</v>
      </c>
      <c r="R421" s="223">
        <f>Q421*H421</f>
        <v>0</v>
      </c>
      <c r="S421" s="223">
        <v>0</v>
      </c>
      <c r="T421" s="224">
        <f>S421*H421</f>
        <v>0</v>
      </c>
      <c r="AR421" s="23" t="s">
        <v>890</v>
      </c>
      <c r="AT421" s="23" t="s">
        <v>366</v>
      </c>
      <c r="AU421" s="23" t="s">
        <v>86</v>
      </c>
      <c r="AY421" s="23" t="s">
        <v>160</v>
      </c>
      <c r="BE421" s="225">
        <f>IF(N421="základní",J421,0)</f>
        <v>0</v>
      </c>
      <c r="BF421" s="225">
        <f>IF(N421="snížená",J421,0)</f>
        <v>0</v>
      </c>
      <c r="BG421" s="225">
        <f>IF(N421="zákl. přenesená",J421,0)</f>
        <v>0</v>
      </c>
      <c r="BH421" s="225">
        <f>IF(N421="sníž. přenesená",J421,0)</f>
        <v>0</v>
      </c>
      <c r="BI421" s="225">
        <f>IF(N421="nulová",J421,0)</f>
        <v>0</v>
      </c>
      <c r="BJ421" s="23" t="s">
        <v>77</v>
      </c>
      <c r="BK421" s="225">
        <f>ROUND(I421*H421,2)</f>
        <v>0</v>
      </c>
      <c r="BL421" s="23" t="s">
        <v>488</v>
      </c>
      <c r="BM421" s="23" t="s">
        <v>891</v>
      </c>
    </row>
    <row r="422" s="1" customFormat="1" ht="16.5" customHeight="1">
      <c r="B422" s="45"/>
      <c r="C422" s="214" t="s">
        <v>892</v>
      </c>
      <c r="D422" s="214" t="s">
        <v>163</v>
      </c>
      <c r="E422" s="215" t="s">
        <v>893</v>
      </c>
      <c r="F422" s="216" t="s">
        <v>894</v>
      </c>
      <c r="G422" s="217" t="s">
        <v>253</v>
      </c>
      <c r="H422" s="218">
        <v>1</v>
      </c>
      <c r="I422" s="219"/>
      <c r="J422" s="220">
        <f>ROUND(I422*H422,2)</f>
        <v>0</v>
      </c>
      <c r="K422" s="216" t="s">
        <v>21</v>
      </c>
      <c r="L422" s="71"/>
      <c r="M422" s="221" t="s">
        <v>21</v>
      </c>
      <c r="N422" s="222" t="s">
        <v>43</v>
      </c>
      <c r="O422" s="46"/>
      <c r="P422" s="223">
        <f>O422*H422</f>
        <v>0</v>
      </c>
      <c r="Q422" s="223">
        <v>0</v>
      </c>
      <c r="R422" s="223">
        <f>Q422*H422</f>
        <v>0</v>
      </c>
      <c r="S422" s="223">
        <v>0</v>
      </c>
      <c r="T422" s="224">
        <f>S422*H422</f>
        <v>0</v>
      </c>
      <c r="AR422" s="23" t="s">
        <v>488</v>
      </c>
      <c r="AT422" s="23" t="s">
        <v>163</v>
      </c>
      <c r="AU422" s="23" t="s">
        <v>86</v>
      </c>
      <c r="AY422" s="23" t="s">
        <v>160</v>
      </c>
      <c r="BE422" s="225">
        <f>IF(N422="základní",J422,0)</f>
        <v>0</v>
      </c>
      <c r="BF422" s="225">
        <f>IF(N422="snížená",J422,0)</f>
        <v>0</v>
      </c>
      <c r="BG422" s="225">
        <f>IF(N422="zákl. přenesená",J422,0)</f>
        <v>0</v>
      </c>
      <c r="BH422" s="225">
        <f>IF(N422="sníž. přenesená",J422,0)</f>
        <v>0</v>
      </c>
      <c r="BI422" s="225">
        <f>IF(N422="nulová",J422,0)</f>
        <v>0</v>
      </c>
      <c r="BJ422" s="23" t="s">
        <v>77</v>
      </c>
      <c r="BK422" s="225">
        <f>ROUND(I422*H422,2)</f>
        <v>0</v>
      </c>
      <c r="BL422" s="23" t="s">
        <v>488</v>
      </c>
      <c r="BM422" s="23" t="s">
        <v>895</v>
      </c>
    </row>
    <row r="423" s="10" customFormat="1" ht="37.44" customHeight="1">
      <c r="B423" s="198"/>
      <c r="C423" s="199"/>
      <c r="D423" s="200" t="s">
        <v>71</v>
      </c>
      <c r="E423" s="201" t="s">
        <v>896</v>
      </c>
      <c r="F423" s="201" t="s">
        <v>897</v>
      </c>
      <c r="G423" s="199"/>
      <c r="H423" s="199"/>
      <c r="I423" s="202"/>
      <c r="J423" s="203">
        <f>BK423</f>
        <v>0</v>
      </c>
      <c r="K423" s="199"/>
      <c r="L423" s="204"/>
      <c r="M423" s="205"/>
      <c r="N423" s="206"/>
      <c r="O423" s="206"/>
      <c r="P423" s="207">
        <f>P424+P426+P428</f>
        <v>0</v>
      </c>
      <c r="Q423" s="206"/>
      <c r="R423" s="207">
        <f>R424+R426+R428</f>
        <v>0</v>
      </c>
      <c r="S423" s="206"/>
      <c r="T423" s="208">
        <f>T424+T426+T428</f>
        <v>0</v>
      </c>
      <c r="AR423" s="209" t="s">
        <v>186</v>
      </c>
      <c r="AT423" s="210" t="s">
        <v>71</v>
      </c>
      <c r="AU423" s="210" t="s">
        <v>72</v>
      </c>
      <c r="AY423" s="209" t="s">
        <v>160</v>
      </c>
      <c r="BK423" s="211">
        <f>BK424+BK426+BK428</f>
        <v>0</v>
      </c>
    </row>
    <row r="424" s="10" customFormat="1" ht="19.92" customHeight="1">
      <c r="B424" s="198"/>
      <c r="C424" s="199"/>
      <c r="D424" s="200" t="s">
        <v>71</v>
      </c>
      <c r="E424" s="212" t="s">
        <v>898</v>
      </c>
      <c r="F424" s="212" t="s">
        <v>899</v>
      </c>
      <c r="G424" s="199"/>
      <c r="H424" s="199"/>
      <c r="I424" s="202"/>
      <c r="J424" s="213">
        <f>BK424</f>
        <v>0</v>
      </c>
      <c r="K424" s="199"/>
      <c r="L424" s="204"/>
      <c r="M424" s="205"/>
      <c r="N424" s="206"/>
      <c r="O424" s="206"/>
      <c r="P424" s="207">
        <f>P425</f>
        <v>0</v>
      </c>
      <c r="Q424" s="206"/>
      <c r="R424" s="207">
        <f>R425</f>
        <v>0</v>
      </c>
      <c r="S424" s="206"/>
      <c r="T424" s="208">
        <f>T425</f>
        <v>0</v>
      </c>
      <c r="AR424" s="209" t="s">
        <v>186</v>
      </c>
      <c r="AT424" s="210" t="s">
        <v>71</v>
      </c>
      <c r="AU424" s="210" t="s">
        <v>77</v>
      </c>
      <c r="AY424" s="209" t="s">
        <v>160</v>
      </c>
      <c r="BK424" s="211">
        <f>BK425</f>
        <v>0</v>
      </c>
    </row>
    <row r="425" s="1" customFormat="1" ht="16.5" customHeight="1">
      <c r="B425" s="45"/>
      <c r="C425" s="214" t="s">
        <v>900</v>
      </c>
      <c r="D425" s="214" t="s">
        <v>163</v>
      </c>
      <c r="E425" s="215" t="s">
        <v>901</v>
      </c>
      <c r="F425" s="216" t="s">
        <v>902</v>
      </c>
      <c r="G425" s="217" t="s">
        <v>253</v>
      </c>
      <c r="H425" s="218">
        <v>1</v>
      </c>
      <c r="I425" s="219"/>
      <c r="J425" s="220">
        <f>ROUND(I425*H425,2)</f>
        <v>0</v>
      </c>
      <c r="K425" s="216" t="s">
        <v>21</v>
      </c>
      <c r="L425" s="71"/>
      <c r="M425" s="221" t="s">
        <v>21</v>
      </c>
      <c r="N425" s="222" t="s">
        <v>43</v>
      </c>
      <c r="O425" s="46"/>
      <c r="P425" s="223">
        <f>O425*H425</f>
        <v>0</v>
      </c>
      <c r="Q425" s="223">
        <v>0</v>
      </c>
      <c r="R425" s="223">
        <f>Q425*H425</f>
        <v>0</v>
      </c>
      <c r="S425" s="223">
        <v>0</v>
      </c>
      <c r="T425" s="224">
        <f>S425*H425</f>
        <v>0</v>
      </c>
      <c r="AR425" s="23" t="s">
        <v>903</v>
      </c>
      <c r="AT425" s="23" t="s">
        <v>163</v>
      </c>
      <c r="AU425" s="23" t="s">
        <v>86</v>
      </c>
      <c r="AY425" s="23" t="s">
        <v>160</v>
      </c>
      <c r="BE425" s="225">
        <f>IF(N425="základní",J425,0)</f>
        <v>0</v>
      </c>
      <c r="BF425" s="225">
        <f>IF(N425="snížená",J425,0)</f>
        <v>0</v>
      </c>
      <c r="BG425" s="225">
        <f>IF(N425="zákl. přenesená",J425,0)</f>
        <v>0</v>
      </c>
      <c r="BH425" s="225">
        <f>IF(N425="sníž. přenesená",J425,0)</f>
        <v>0</v>
      </c>
      <c r="BI425" s="225">
        <f>IF(N425="nulová",J425,0)</f>
        <v>0</v>
      </c>
      <c r="BJ425" s="23" t="s">
        <v>77</v>
      </c>
      <c r="BK425" s="225">
        <f>ROUND(I425*H425,2)</f>
        <v>0</v>
      </c>
      <c r="BL425" s="23" t="s">
        <v>903</v>
      </c>
      <c r="BM425" s="23" t="s">
        <v>904</v>
      </c>
    </row>
    <row r="426" s="10" customFormat="1" ht="29.88" customHeight="1">
      <c r="B426" s="198"/>
      <c r="C426" s="199"/>
      <c r="D426" s="200" t="s">
        <v>71</v>
      </c>
      <c r="E426" s="212" t="s">
        <v>905</v>
      </c>
      <c r="F426" s="212" t="s">
        <v>906</v>
      </c>
      <c r="G426" s="199"/>
      <c r="H426" s="199"/>
      <c r="I426" s="202"/>
      <c r="J426" s="213">
        <f>BK426</f>
        <v>0</v>
      </c>
      <c r="K426" s="199"/>
      <c r="L426" s="204"/>
      <c r="M426" s="205"/>
      <c r="N426" s="206"/>
      <c r="O426" s="206"/>
      <c r="P426" s="207">
        <f>P427</f>
        <v>0</v>
      </c>
      <c r="Q426" s="206"/>
      <c r="R426" s="207">
        <f>R427</f>
        <v>0</v>
      </c>
      <c r="S426" s="206"/>
      <c r="T426" s="208">
        <f>T427</f>
        <v>0</v>
      </c>
      <c r="AR426" s="209" t="s">
        <v>186</v>
      </c>
      <c r="AT426" s="210" t="s">
        <v>71</v>
      </c>
      <c r="AU426" s="210" t="s">
        <v>77</v>
      </c>
      <c r="AY426" s="209" t="s">
        <v>160</v>
      </c>
      <c r="BK426" s="211">
        <f>BK427</f>
        <v>0</v>
      </c>
    </row>
    <row r="427" s="1" customFormat="1" ht="16.5" customHeight="1">
      <c r="B427" s="45"/>
      <c r="C427" s="214" t="s">
        <v>907</v>
      </c>
      <c r="D427" s="214" t="s">
        <v>163</v>
      </c>
      <c r="E427" s="215" t="s">
        <v>908</v>
      </c>
      <c r="F427" s="216" t="s">
        <v>909</v>
      </c>
      <c r="G427" s="217" t="s">
        <v>253</v>
      </c>
      <c r="H427" s="218">
        <v>1</v>
      </c>
      <c r="I427" s="219"/>
      <c r="J427" s="220">
        <f>ROUND(I427*H427,2)</f>
        <v>0</v>
      </c>
      <c r="K427" s="216" t="s">
        <v>21</v>
      </c>
      <c r="L427" s="71"/>
      <c r="M427" s="221" t="s">
        <v>21</v>
      </c>
      <c r="N427" s="222" t="s">
        <v>43</v>
      </c>
      <c r="O427" s="46"/>
      <c r="P427" s="223">
        <f>O427*H427</f>
        <v>0</v>
      </c>
      <c r="Q427" s="223">
        <v>0</v>
      </c>
      <c r="R427" s="223">
        <f>Q427*H427</f>
        <v>0</v>
      </c>
      <c r="S427" s="223">
        <v>0</v>
      </c>
      <c r="T427" s="224">
        <f>S427*H427</f>
        <v>0</v>
      </c>
      <c r="AR427" s="23" t="s">
        <v>903</v>
      </c>
      <c r="AT427" s="23" t="s">
        <v>163</v>
      </c>
      <c r="AU427" s="23" t="s">
        <v>86</v>
      </c>
      <c r="AY427" s="23" t="s">
        <v>160</v>
      </c>
      <c r="BE427" s="225">
        <f>IF(N427="základní",J427,0)</f>
        <v>0</v>
      </c>
      <c r="BF427" s="225">
        <f>IF(N427="snížená",J427,0)</f>
        <v>0</v>
      </c>
      <c r="BG427" s="225">
        <f>IF(N427="zákl. přenesená",J427,0)</f>
        <v>0</v>
      </c>
      <c r="BH427" s="225">
        <f>IF(N427="sníž. přenesená",J427,0)</f>
        <v>0</v>
      </c>
      <c r="BI427" s="225">
        <f>IF(N427="nulová",J427,0)</f>
        <v>0</v>
      </c>
      <c r="BJ427" s="23" t="s">
        <v>77</v>
      </c>
      <c r="BK427" s="225">
        <f>ROUND(I427*H427,2)</f>
        <v>0</v>
      </c>
      <c r="BL427" s="23" t="s">
        <v>903</v>
      </c>
      <c r="BM427" s="23" t="s">
        <v>910</v>
      </c>
    </row>
    <row r="428" s="10" customFormat="1" ht="29.88" customHeight="1">
      <c r="B428" s="198"/>
      <c r="C428" s="199"/>
      <c r="D428" s="200" t="s">
        <v>71</v>
      </c>
      <c r="E428" s="212" t="s">
        <v>911</v>
      </c>
      <c r="F428" s="212" t="s">
        <v>912</v>
      </c>
      <c r="G428" s="199"/>
      <c r="H428" s="199"/>
      <c r="I428" s="202"/>
      <c r="J428" s="213">
        <f>BK428</f>
        <v>0</v>
      </c>
      <c r="K428" s="199"/>
      <c r="L428" s="204"/>
      <c r="M428" s="205"/>
      <c r="N428" s="206"/>
      <c r="O428" s="206"/>
      <c r="P428" s="207">
        <f>P429</f>
        <v>0</v>
      </c>
      <c r="Q428" s="206"/>
      <c r="R428" s="207">
        <f>R429</f>
        <v>0</v>
      </c>
      <c r="S428" s="206"/>
      <c r="T428" s="208">
        <f>T429</f>
        <v>0</v>
      </c>
      <c r="AR428" s="209" t="s">
        <v>186</v>
      </c>
      <c r="AT428" s="210" t="s">
        <v>71</v>
      </c>
      <c r="AU428" s="210" t="s">
        <v>77</v>
      </c>
      <c r="AY428" s="209" t="s">
        <v>160</v>
      </c>
      <c r="BK428" s="211">
        <f>BK429</f>
        <v>0</v>
      </c>
    </row>
    <row r="429" s="1" customFormat="1" ht="25.5" customHeight="1">
      <c r="B429" s="45"/>
      <c r="C429" s="214" t="s">
        <v>913</v>
      </c>
      <c r="D429" s="214" t="s">
        <v>163</v>
      </c>
      <c r="E429" s="215" t="s">
        <v>914</v>
      </c>
      <c r="F429" s="216" t="s">
        <v>915</v>
      </c>
      <c r="G429" s="217" t="s">
        <v>253</v>
      </c>
      <c r="H429" s="218">
        <v>1</v>
      </c>
      <c r="I429" s="219"/>
      <c r="J429" s="220">
        <f>ROUND(I429*H429,2)</f>
        <v>0</v>
      </c>
      <c r="K429" s="216" t="s">
        <v>21</v>
      </c>
      <c r="L429" s="71"/>
      <c r="M429" s="221" t="s">
        <v>21</v>
      </c>
      <c r="N429" s="270" t="s">
        <v>43</v>
      </c>
      <c r="O429" s="271"/>
      <c r="P429" s="272">
        <f>O429*H429</f>
        <v>0</v>
      </c>
      <c r="Q429" s="272">
        <v>0</v>
      </c>
      <c r="R429" s="272">
        <f>Q429*H429</f>
        <v>0</v>
      </c>
      <c r="S429" s="272">
        <v>0</v>
      </c>
      <c r="T429" s="273">
        <f>S429*H429</f>
        <v>0</v>
      </c>
      <c r="AR429" s="23" t="s">
        <v>903</v>
      </c>
      <c r="AT429" s="23" t="s">
        <v>163</v>
      </c>
      <c r="AU429" s="23" t="s">
        <v>86</v>
      </c>
      <c r="AY429" s="23" t="s">
        <v>160</v>
      </c>
      <c r="BE429" s="225">
        <f>IF(N429="základní",J429,0)</f>
        <v>0</v>
      </c>
      <c r="BF429" s="225">
        <f>IF(N429="snížená",J429,0)</f>
        <v>0</v>
      </c>
      <c r="BG429" s="225">
        <f>IF(N429="zákl. přenesená",J429,0)</f>
        <v>0</v>
      </c>
      <c r="BH429" s="225">
        <f>IF(N429="sníž. přenesená",J429,0)</f>
        <v>0</v>
      </c>
      <c r="BI429" s="225">
        <f>IF(N429="nulová",J429,0)</f>
        <v>0</v>
      </c>
      <c r="BJ429" s="23" t="s">
        <v>77</v>
      </c>
      <c r="BK429" s="225">
        <f>ROUND(I429*H429,2)</f>
        <v>0</v>
      </c>
      <c r="BL429" s="23" t="s">
        <v>903</v>
      </c>
      <c r="BM429" s="23" t="s">
        <v>916</v>
      </c>
    </row>
    <row r="430" s="1" customFormat="1" ht="6.96" customHeight="1">
      <c r="B430" s="66"/>
      <c r="C430" s="67"/>
      <c r="D430" s="67"/>
      <c r="E430" s="67"/>
      <c r="F430" s="67"/>
      <c r="G430" s="67"/>
      <c r="H430" s="67"/>
      <c r="I430" s="160"/>
      <c r="J430" s="67"/>
      <c r="K430" s="67"/>
      <c r="L430" s="71"/>
    </row>
  </sheetData>
  <sheetProtection sheet="1" autoFilter="0" formatColumns="0" formatRows="0" objects="1" scenarios="1" spinCount="100000" saltValue="srACAnD9yt/oLv8JpfqX3j18Q5E1q3uZa9O9/taka03QSdP7NMlPExWtdFU0jQI2dzsDrENjyu81gspDI0WGZw==" hashValue="UirfgMILJZcxJRY1V3OpDNn4y9RuhERd6mVdR9oO+SjDv8YSQR59kxbuj/KZ7GktpVyKqd/c76XwqEoaw25IAg==" algorithmName="SHA-512" password="CC35"/>
  <autoFilter ref="C92:K429"/>
  <mergeCells count="7">
    <mergeCell ref="E7:H7"/>
    <mergeCell ref="E22:H22"/>
    <mergeCell ref="E43:H43"/>
    <mergeCell ref="J47:J48"/>
    <mergeCell ref="E85:H85"/>
    <mergeCell ref="G1:H1"/>
    <mergeCell ref="L2:V2"/>
  </mergeCells>
  <hyperlinks>
    <hyperlink ref="F1:G1" location="C2" display="1) Krycí list soupisu"/>
    <hyperlink ref="G1:H1" location="C50"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4" customWidth="1"/>
    <col min="2" max="2" width="1.664063" style="274" customWidth="1"/>
    <col min="3" max="4" width="5" style="274" customWidth="1"/>
    <col min="5" max="5" width="11.67" style="274" customWidth="1"/>
    <col min="6" max="6" width="9.17" style="274" customWidth="1"/>
    <col min="7" max="7" width="5" style="274" customWidth="1"/>
    <col min="8" max="8" width="77.83" style="274" customWidth="1"/>
    <col min="9" max="10" width="20" style="274" customWidth="1"/>
    <col min="11" max="11" width="1.664063" style="274" customWidth="1"/>
  </cols>
  <sheetData>
    <row r="1" ht="37.5" customHeight="1"/>
    <row r="2" ht="7.5" customHeight="1">
      <c r="B2" s="275"/>
      <c r="C2" s="276"/>
      <c r="D2" s="276"/>
      <c r="E2" s="276"/>
      <c r="F2" s="276"/>
      <c r="G2" s="276"/>
      <c r="H2" s="276"/>
      <c r="I2" s="276"/>
      <c r="J2" s="276"/>
      <c r="K2" s="277"/>
    </row>
    <row r="3" s="14" customFormat="1" ht="45" customHeight="1">
      <c r="B3" s="278"/>
      <c r="C3" s="279" t="s">
        <v>917</v>
      </c>
      <c r="D3" s="279"/>
      <c r="E3" s="279"/>
      <c r="F3" s="279"/>
      <c r="G3" s="279"/>
      <c r="H3" s="279"/>
      <c r="I3" s="279"/>
      <c r="J3" s="279"/>
      <c r="K3" s="280"/>
    </row>
    <row r="4" ht="25.5" customHeight="1">
      <c r="B4" s="281"/>
      <c r="C4" s="282" t="s">
        <v>918</v>
      </c>
      <c r="D4" s="282"/>
      <c r="E4" s="282"/>
      <c r="F4" s="282"/>
      <c r="G4" s="282"/>
      <c r="H4" s="282"/>
      <c r="I4" s="282"/>
      <c r="J4" s="282"/>
      <c r="K4" s="283"/>
    </row>
    <row r="5" ht="5.25" customHeight="1">
      <c r="B5" s="281"/>
      <c r="C5" s="284"/>
      <c r="D5" s="284"/>
      <c r="E5" s="284"/>
      <c r="F5" s="284"/>
      <c r="G5" s="284"/>
      <c r="H5" s="284"/>
      <c r="I5" s="284"/>
      <c r="J5" s="284"/>
      <c r="K5" s="283"/>
    </row>
    <row r="6" ht="15" customHeight="1">
      <c r="B6" s="281"/>
      <c r="C6" s="285" t="s">
        <v>919</v>
      </c>
      <c r="D6" s="285"/>
      <c r="E6" s="285"/>
      <c r="F6" s="285"/>
      <c r="G6" s="285"/>
      <c r="H6" s="285"/>
      <c r="I6" s="285"/>
      <c r="J6" s="285"/>
      <c r="K6" s="283"/>
    </row>
    <row r="7" ht="15" customHeight="1">
      <c r="B7" s="286"/>
      <c r="C7" s="285" t="s">
        <v>920</v>
      </c>
      <c r="D7" s="285"/>
      <c r="E7" s="285"/>
      <c r="F7" s="285"/>
      <c r="G7" s="285"/>
      <c r="H7" s="285"/>
      <c r="I7" s="285"/>
      <c r="J7" s="285"/>
      <c r="K7" s="283"/>
    </row>
    <row r="8" ht="12.75" customHeight="1">
      <c r="B8" s="286"/>
      <c r="C8" s="285"/>
      <c r="D8" s="285"/>
      <c r="E8" s="285"/>
      <c r="F8" s="285"/>
      <c r="G8" s="285"/>
      <c r="H8" s="285"/>
      <c r="I8" s="285"/>
      <c r="J8" s="285"/>
      <c r="K8" s="283"/>
    </row>
    <row r="9" ht="15" customHeight="1">
      <c r="B9" s="286"/>
      <c r="C9" s="285" t="s">
        <v>921</v>
      </c>
      <c r="D9" s="285"/>
      <c r="E9" s="285"/>
      <c r="F9" s="285"/>
      <c r="G9" s="285"/>
      <c r="H9" s="285"/>
      <c r="I9" s="285"/>
      <c r="J9" s="285"/>
      <c r="K9" s="283"/>
    </row>
    <row r="10" ht="15" customHeight="1">
      <c r="B10" s="286"/>
      <c r="C10" s="285"/>
      <c r="D10" s="285" t="s">
        <v>922</v>
      </c>
      <c r="E10" s="285"/>
      <c r="F10" s="285"/>
      <c r="G10" s="285"/>
      <c r="H10" s="285"/>
      <c r="I10" s="285"/>
      <c r="J10" s="285"/>
      <c r="K10" s="283"/>
    </row>
    <row r="11" ht="15" customHeight="1">
      <c r="B11" s="286"/>
      <c r="C11" s="287"/>
      <c r="D11" s="285" t="s">
        <v>923</v>
      </c>
      <c r="E11" s="285"/>
      <c r="F11" s="285"/>
      <c r="G11" s="285"/>
      <c r="H11" s="285"/>
      <c r="I11" s="285"/>
      <c r="J11" s="285"/>
      <c r="K11" s="283"/>
    </row>
    <row r="12" ht="12.75" customHeight="1">
      <c r="B12" s="286"/>
      <c r="C12" s="287"/>
      <c r="D12" s="287"/>
      <c r="E12" s="287"/>
      <c r="F12" s="287"/>
      <c r="G12" s="287"/>
      <c r="H12" s="287"/>
      <c r="I12" s="287"/>
      <c r="J12" s="287"/>
      <c r="K12" s="283"/>
    </row>
    <row r="13" ht="15" customHeight="1">
      <c r="B13" s="286"/>
      <c r="C13" s="287"/>
      <c r="D13" s="285" t="s">
        <v>924</v>
      </c>
      <c r="E13" s="285"/>
      <c r="F13" s="285"/>
      <c r="G13" s="285"/>
      <c r="H13" s="285"/>
      <c r="I13" s="285"/>
      <c r="J13" s="285"/>
      <c r="K13" s="283"/>
    </row>
    <row r="14" ht="15" customHeight="1">
      <c r="B14" s="286"/>
      <c r="C14" s="287"/>
      <c r="D14" s="285" t="s">
        <v>925</v>
      </c>
      <c r="E14" s="285"/>
      <c r="F14" s="285"/>
      <c r="G14" s="285"/>
      <c r="H14" s="285"/>
      <c r="I14" s="285"/>
      <c r="J14" s="285"/>
      <c r="K14" s="283"/>
    </row>
    <row r="15" ht="15" customHeight="1">
      <c r="B15" s="286"/>
      <c r="C15" s="287"/>
      <c r="D15" s="285" t="s">
        <v>926</v>
      </c>
      <c r="E15" s="285"/>
      <c r="F15" s="285"/>
      <c r="G15" s="285"/>
      <c r="H15" s="285"/>
      <c r="I15" s="285"/>
      <c r="J15" s="285"/>
      <c r="K15" s="283"/>
    </row>
    <row r="16" ht="15" customHeight="1">
      <c r="B16" s="286"/>
      <c r="C16" s="287"/>
      <c r="D16" s="287"/>
      <c r="E16" s="288" t="s">
        <v>76</v>
      </c>
      <c r="F16" s="285" t="s">
        <v>927</v>
      </c>
      <c r="G16" s="285"/>
      <c r="H16" s="285"/>
      <c r="I16" s="285"/>
      <c r="J16" s="285"/>
      <c r="K16" s="283"/>
    </row>
    <row r="17" ht="15" customHeight="1">
      <c r="B17" s="286"/>
      <c r="C17" s="287"/>
      <c r="D17" s="287"/>
      <c r="E17" s="288" t="s">
        <v>928</v>
      </c>
      <c r="F17" s="285" t="s">
        <v>929</v>
      </c>
      <c r="G17" s="285"/>
      <c r="H17" s="285"/>
      <c r="I17" s="285"/>
      <c r="J17" s="285"/>
      <c r="K17" s="283"/>
    </row>
    <row r="18" ht="15" customHeight="1">
      <c r="B18" s="286"/>
      <c r="C18" s="287"/>
      <c r="D18" s="287"/>
      <c r="E18" s="288" t="s">
        <v>930</v>
      </c>
      <c r="F18" s="285" t="s">
        <v>931</v>
      </c>
      <c r="G18" s="285"/>
      <c r="H18" s="285"/>
      <c r="I18" s="285"/>
      <c r="J18" s="285"/>
      <c r="K18" s="283"/>
    </row>
    <row r="19" ht="15" customHeight="1">
      <c r="B19" s="286"/>
      <c r="C19" s="287"/>
      <c r="D19" s="287"/>
      <c r="E19" s="288" t="s">
        <v>932</v>
      </c>
      <c r="F19" s="285" t="s">
        <v>933</v>
      </c>
      <c r="G19" s="285"/>
      <c r="H19" s="285"/>
      <c r="I19" s="285"/>
      <c r="J19" s="285"/>
      <c r="K19" s="283"/>
    </row>
    <row r="20" ht="15" customHeight="1">
      <c r="B20" s="286"/>
      <c r="C20" s="287"/>
      <c r="D20" s="287"/>
      <c r="E20" s="288" t="s">
        <v>934</v>
      </c>
      <c r="F20" s="285" t="s">
        <v>935</v>
      </c>
      <c r="G20" s="285"/>
      <c r="H20" s="285"/>
      <c r="I20" s="285"/>
      <c r="J20" s="285"/>
      <c r="K20" s="283"/>
    </row>
    <row r="21" ht="15" customHeight="1">
      <c r="B21" s="286"/>
      <c r="C21" s="287"/>
      <c r="D21" s="287"/>
      <c r="E21" s="288" t="s">
        <v>936</v>
      </c>
      <c r="F21" s="285" t="s">
        <v>937</v>
      </c>
      <c r="G21" s="285"/>
      <c r="H21" s="285"/>
      <c r="I21" s="285"/>
      <c r="J21" s="285"/>
      <c r="K21" s="283"/>
    </row>
    <row r="22" ht="12.75" customHeight="1">
      <c r="B22" s="286"/>
      <c r="C22" s="287"/>
      <c r="D22" s="287"/>
      <c r="E22" s="287"/>
      <c r="F22" s="287"/>
      <c r="G22" s="287"/>
      <c r="H22" s="287"/>
      <c r="I22" s="287"/>
      <c r="J22" s="287"/>
      <c r="K22" s="283"/>
    </row>
    <row r="23" ht="15" customHeight="1">
      <c r="B23" s="286"/>
      <c r="C23" s="285" t="s">
        <v>938</v>
      </c>
      <c r="D23" s="285"/>
      <c r="E23" s="285"/>
      <c r="F23" s="285"/>
      <c r="G23" s="285"/>
      <c r="H23" s="285"/>
      <c r="I23" s="285"/>
      <c r="J23" s="285"/>
      <c r="K23" s="283"/>
    </row>
    <row r="24" ht="15" customHeight="1">
      <c r="B24" s="286"/>
      <c r="C24" s="285" t="s">
        <v>939</v>
      </c>
      <c r="D24" s="285"/>
      <c r="E24" s="285"/>
      <c r="F24" s="285"/>
      <c r="G24" s="285"/>
      <c r="H24" s="285"/>
      <c r="I24" s="285"/>
      <c r="J24" s="285"/>
      <c r="K24" s="283"/>
    </row>
    <row r="25" ht="15" customHeight="1">
      <c r="B25" s="286"/>
      <c r="C25" s="285"/>
      <c r="D25" s="285" t="s">
        <v>940</v>
      </c>
      <c r="E25" s="285"/>
      <c r="F25" s="285"/>
      <c r="G25" s="285"/>
      <c r="H25" s="285"/>
      <c r="I25" s="285"/>
      <c r="J25" s="285"/>
      <c r="K25" s="283"/>
    </row>
    <row r="26" ht="15" customHeight="1">
      <c r="B26" s="286"/>
      <c r="C26" s="287"/>
      <c r="D26" s="285" t="s">
        <v>941</v>
      </c>
      <c r="E26" s="285"/>
      <c r="F26" s="285"/>
      <c r="G26" s="285"/>
      <c r="H26" s="285"/>
      <c r="I26" s="285"/>
      <c r="J26" s="285"/>
      <c r="K26" s="283"/>
    </row>
    <row r="27" ht="12.75" customHeight="1">
      <c r="B27" s="286"/>
      <c r="C27" s="287"/>
      <c r="D27" s="287"/>
      <c r="E27" s="287"/>
      <c r="F27" s="287"/>
      <c r="G27" s="287"/>
      <c r="H27" s="287"/>
      <c r="I27" s="287"/>
      <c r="J27" s="287"/>
      <c r="K27" s="283"/>
    </row>
    <row r="28" ht="15" customHeight="1">
      <c r="B28" s="286"/>
      <c r="C28" s="287"/>
      <c r="D28" s="285" t="s">
        <v>942</v>
      </c>
      <c r="E28" s="285"/>
      <c r="F28" s="285"/>
      <c r="G28" s="285"/>
      <c r="H28" s="285"/>
      <c r="I28" s="285"/>
      <c r="J28" s="285"/>
      <c r="K28" s="283"/>
    </row>
    <row r="29" ht="15" customHeight="1">
      <c r="B29" s="286"/>
      <c r="C29" s="287"/>
      <c r="D29" s="285" t="s">
        <v>943</v>
      </c>
      <c r="E29" s="285"/>
      <c r="F29" s="285"/>
      <c r="G29" s="285"/>
      <c r="H29" s="285"/>
      <c r="I29" s="285"/>
      <c r="J29" s="285"/>
      <c r="K29" s="283"/>
    </row>
    <row r="30" ht="12.75" customHeight="1">
      <c r="B30" s="286"/>
      <c r="C30" s="287"/>
      <c r="D30" s="287"/>
      <c r="E30" s="287"/>
      <c r="F30" s="287"/>
      <c r="G30" s="287"/>
      <c r="H30" s="287"/>
      <c r="I30" s="287"/>
      <c r="J30" s="287"/>
      <c r="K30" s="283"/>
    </row>
    <row r="31" ht="15" customHeight="1">
      <c r="B31" s="286"/>
      <c r="C31" s="287"/>
      <c r="D31" s="285" t="s">
        <v>944</v>
      </c>
      <c r="E31" s="285"/>
      <c r="F31" s="285"/>
      <c r="G31" s="285"/>
      <c r="H31" s="285"/>
      <c r="I31" s="285"/>
      <c r="J31" s="285"/>
      <c r="K31" s="283"/>
    </row>
    <row r="32" ht="15" customHeight="1">
      <c r="B32" s="286"/>
      <c r="C32" s="287"/>
      <c r="D32" s="285" t="s">
        <v>945</v>
      </c>
      <c r="E32" s="285"/>
      <c r="F32" s="285"/>
      <c r="G32" s="285"/>
      <c r="H32" s="285"/>
      <c r="I32" s="285"/>
      <c r="J32" s="285"/>
      <c r="K32" s="283"/>
    </row>
    <row r="33" ht="15" customHeight="1">
      <c r="B33" s="286"/>
      <c r="C33" s="287"/>
      <c r="D33" s="285" t="s">
        <v>946</v>
      </c>
      <c r="E33" s="285"/>
      <c r="F33" s="285"/>
      <c r="G33" s="285"/>
      <c r="H33" s="285"/>
      <c r="I33" s="285"/>
      <c r="J33" s="285"/>
      <c r="K33" s="283"/>
    </row>
    <row r="34" ht="15" customHeight="1">
      <c r="B34" s="286"/>
      <c r="C34" s="287"/>
      <c r="D34" s="285"/>
      <c r="E34" s="289" t="s">
        <v>145</v>
      </c>
      <c r="F34" s="285"/>
      <c r="G34" s="285" t="s">
        <v>947</v>
      </c>
      <c r="H34" s="285"/>
      <c r="I34" s="285"/>
      <c r="J34" s="285"/>
      <c r="K34" s="283"/>
    </row>
    <row r="35" ht="30.75" customHeight="1">
      <c r="B35" s="286"/>
      <c r="C35" s="287"/>
      <c r="D35" s="285"/>
      <c r="E35" s="289" t="s">
        <v>948</v>
      </c>
      <c r="F35" s="285"/>
      <c r="G35" s="285" t="s">
        <v>949</v>
      </c>
      <c r="H35" s="285"/>
      <c r="I35" s="285"/>
      <c r="J35" s="285"/>
      <c r="K35" s="283"/>
    </row>
    <row r="36" ht="15" customHeight="1">
      <c r="B36" s="286"/>
      <c r="C36" s="287"/>
      <c r="D36" s="285"/>
      <c r="E36" s="289" t="s">
        <v>53</v>
      </c>
      <c r="F36" s="285"/>
      <c r="G36" s="285" t="s">
        <v>950</v>
      </c>
      <c r="H36" s="285"/>
      <c r="I36" s="285"/>
      <c r="J36" s="285"/>
      <c r="K36" s="283"/>
    </row>
    <row r="37" ht="15" customHeight="1">
      <c r="B37" s="286"/>
      <c r="C37" s="287"/>
      <c r="D37" s="285"/>
      <c r="E37" s="289" t="s">
        <v>146</v>
      </c>
      <c r="F37" s="285"/>
      <c r="G37" s="285" t="s">
        <v>951</v>
      </c>
      <c r="H37" s="285"/>
      <c r="I37" s="285"/>
      <c r="J37" s="285"/>
      <c r="K37" s="283"/>
    </row>
    <row r="38" ht="15" customHeight="1">
      <c r="B38" s="286"/>
      <c r="C38" s="287"/>
      <c r="D38" s="285"/>
      <c r="E38" s="289" t="s">
        <v>147</v>
      </c>
      <c r="F38" s="285"/>
      <c r="G38" s="285" t="s">
        <v>952</v>
      </c>
      <c r="H38" s="285"/>
      <c r="I38" s="285"/>
      <c r="J38" s="285"/>
      <c r="K38" s="283"/>
    </row>
    <row r="39" ht="15" customHeight="1">
      <c r="B39" s="286"/>
      <c r="C39" s="287"/>
      <c r="D39" s="285"/>
      <c r="E39" s="289" t="s">
        <v>148</v>
      </c>
      <c r="F39" s="285"/>
      <c r="G39" s="285" t="s">
        <v>953</v>
      </c>
      <c r="H39" s="285"/>
      <c r="I39" s="285"/>
      <c r="J39" s="285"/>
      <c r="K39" s="283"/>
    </row>
    <row r="40" ht="15" customHeight="1">
      <c r="B40" s="286"/>
      <c r="C40" s="287"/>
      <c r="D40" s="285"/>
      <c r="E40" s="289" t="s">
        <v>954</v>
      </c>
      <c r="F40" s="285"/>
      <c r="G40" s="285" t="s">
        <v>955</v>
      </c>
      <c r="H40" s="285"/>
      <c r="I40" s="285"/>
      <c r="J40" s="285"/>
      <c r="K40" s="283"/>
    </row>
    <row r="41" ht="15" customHeight="1">
      <c r="B41" s="286"/>
      <c r="C41" s="287"/>
      <c r="D41" s="285"/>
      <c r="E41" s="289"/>
      <c r="F41" s="285"/>
      <c r="G41" s="285" t="s">
        <v>956</v>
      </c>
      <c r="H41" s="285"/>
      <c r="I41" s="285"/>
      <c r="J41" s="285"/>
      <c r="K41" s="283"/>
    </row>
    <row r="42" ht="15" customHeight="1">
      <c r="B42" s="286"/>
      <c r="C42" s="287"/>
      <c r="D42" s="285"/>
      <c r="E42" s="289" t="s">
        <v>957</v>
      </c>
      <c r="F42" s="285"/>
      <c r="G42" s="285" t="s">
        <v>958</v>
      </c>
      <c r="H42" s="285"/>
      <c r="I42" s="285"/>
      <c r="J42" s="285"/>
      <c r="K42" s="283"/>
    </row>
    <row r="43" ht="15" customHeight="1">
      <c r="B43" s="286"/>
      <c r="C43" s="287"/>
      <c r="D43" s="285"/>
      <c r="E43" s="289" t="s">
        <v>150</v>
      </c>
      <c r="F43" s="285"/>
      <c r="G43" s="285" t="s">
        <v>959</v>
      </c>
      <c r="H43" s="285"/>
      <c r="I43" s="285"/>
      <c r="J43" s="285"/>
      <c r="K43" s="283"/>
    </row>
    <row r="44" ht="12.75" customHeight="1">
      <c r="B44" s="286"/>
      <c r="C44" s="287"/>
      <c r="D44" s="285"/>
      <c r="E44" s="285"/>
      <c r="F44" s="285"/>
      <c r="G44" s="285"/>
      <c r="H44" s="285"/>
      <c r="I44" s="285"/>
      <c r="J44" s="285"/>
      <c r="K44" s="283"/>
    </row>
    <row r="45" ht="15" customHeight="1">
      <c r="B45" s="286"/>
      <c r="C45" s="287"/>
      <c r="D45" s="285" t="s">
        <v>960</v>
      </c>
      <c r="E45" s="285"/>
      <c r="F45" s="285"/>
      <c r="G45" s="285"/>
      <c r="H45" s="285"/>
      <c r="I45" s="285"/>
      <c r="J45" s="285"/>
      <c r="K45" s="283"/>
    </row>
    <row r="46" ht="15" customHeight="1">
      <c r="B46" s="286"/>
      <c r="C46" s="287"/>
      <c r="D46" s="287"/>
      <c r="E46" s="285" t="s">
        <v>961</v>
      </c>
      <c r="F46" s="285"/>
      <c r="G46" s="285"/>
      <c r="H46" s="285"/>
      <c r="I46" s="285"/>
      <c r="J46" s="285"/>
      <c r="K46" s="283"/>
    </row>
    <row r="47" ht="15" customHeight="1">
      <c r="B47" s="286"/>
      <c r="C47" s="287"/>
      <c r="D47" s="287"/>
      <c r="E47" s="285" t="s">
        <v>962</v>
      </c>
      <c r="F47" s="285"/>
      <c r="G47" s="285"/>
      <c r="H47" s="285"/>
      <c r="I47" s="285"/>
      <c r="J47" s="285"/>
      <c r="K47" s="283"/>
    </row>
    <row r="48" ht="15" customHeight="1">
      <c r="B48" s="286"/>
      <c r="C48" s="287"/>
      <c r="D48" s="287"/>
      <c r="E48" s="285" t="s">
        <v>963</v>
      </c>
      <c r="F48" s="285"/>
      <c r="G48" s="285"/>
      <c r="H48" s="285"/>
      <c r="I48" s="285"/>
      <c r="J48" s="285"/>
      <c r="K48" s="283"/>
    </row>
    <row r="49" ht="15" customHeight="1">
      <c r="B49" s="286"/>
      <c r="C49" s="287"/>
      <c r="D49" s="285" t="s">
        <v>964</v>
      </c>
      <c r="E49" s="285"/>
      <c r="F49" s="285"/>
      <c r="G49" s="285"/>
      <c r="H49" s="285"/>
      <c r="I49" s="285"/>
      <c r="J49" s="285"/>
      <c r="K49" s="283"/>
    </row>
    <row r="50" ht="25.5" customHeight="1">
      <c r="B50" s="281"/>
      <c r="C50" s="282" t="s">
        <v>965</v>
      </c>
      <c r="D50" s="282"/>
      <c r="E50" s="282"/>
      <c r="F50" s="282"/>
      <c r="G50" s="282"/>
      <c r="H50" s="282"/>
      <c r="I50" s="282"/>
      <c r="J50" s="282"/>
      <c r="K50" s="283"/>
    </row>
    <row r="51" ht="5.25" customHeight="1">
      <c r="B51" s="281"/>
      <c r="C51" s="284"/>
      <c r="D51" s="284"/>
      <c r="E51" s="284"/>
      <c r="F51" s="284"/>
      <c r="G51" s="284"/>
      <c r="H51" s="284"/>
      <c r="I51" s="284"/>
      <c r="J51" s="284"/>
      <c r="K51" s="283"/>
    </row>
    <row r="52" ht="15" customHeight="1">
      <c r="B52" s="281"/>
      <c r="C52" s="285" t="s">
        <v>966</v>
      </c>
      <c r="D52" s="285"/>
      <c r="E52" s="285"/>
      <c r="F52" s="285"/>
      <c r="G52" s="285"/>
      <c r="H52" s="285"/>
      <c r="I52" s="285"/>
      <c r="J52" s="285"/>
      <c r="K52" s="283"/>
    </row>
    <row r="53" ht="15" customHeight="1">
      <c r="B53" s="281"/>
      <c r="C53" s="285" t="s">
        <v>967</v>
      </c>
      <c r="D53" s="285"/>
      <c r="E53" s="285"/>
      <c r="F53" s="285"/>
      <c r="G53" s="285"/>
      <c r="H53" s="285"/>
      <c r="I53" s="285"/>
      <c r="J53" s="285"/>
      <c r="K53" s="283"/>
    </row>
    <row r="54" ht="12.75" customHeight="1">
      <c r="B54" s="281"/>
      <c r="C54" s="285"/>
      <c r="D54" s="285"/>
      <c r="E54" s="285"/>
      <c r="F54" s="285"/>
      <c r="G54" s="285"/>
      <c r="H54" s="285"/>
      <c r="I54" s="285"/>
      <c r="J54" s="285"/>
      <c r="K54" s="283"/>
    </row>
    <row r="55" ht="15" customHeight="1">
      <c r="B55" s="281"/>
      <c r="C55" s="285" t="s">
        <v>968</v>
      </c>
      <c r="D55" s="285"/>
      <c r="E55" s="285"/>
      <c r="F55" s="285"/>
      <c r="G55" s="285"/>
      <c r="H55" s="285"/>
      <c r="I55" s="285"/>
      <c r="J55" s="285"/>
      <c r="K55" s="283"/>
    </row>
    <row r="56" ht="15" customHeight="1">
      <c r="B56" s="281"/>
      <c r="C56" s="287"/>
      <c r="D56" s="285" t="s">
        <v>969</v>
      </c>
      <c r="E56" s="285"/>
      <c r="F56" s="285"/>
      <c r="G56" s="285"/>
      <c r="H56" s="285"/>
      <c r="I56" s="285"/>
      <c r="J56" s="285"/>
      <c r="K56" s="283"/>
    </row>
    <row r="57" ht="15" customHeight="1">
      <c r="B57" s="281"/>
      <c r="C57" s="287"/>
      <c r="D57" s="285" t="s">
        <v>970</v>
      </c>
      <c r="E57" s="285"/>
      <c r="F57" s="285"/>
      <c r="G57" s="285"/>
      <c r="H57" s="285"/>
      <c r="I57" s="285"/>
      <c r="J57" s="285"/>
      <c r="K57" s="283"/>
    </row>
    <row r="58" ht="15" customHeight="1">
      <c r="B58" s="281"/>
      <c r="C58" s="287"/>
      <c r="D58" s="285" t="s">
        <v>971</v>
      </c>
      <c r="E58" s="285"/>
      <c r="F58" s="285"/>
      <c r="G58" s="285"/>
      <c r="H58" s="285"/>
      <c r="I58" s="285"/>
      <c r="J58" s="285"/>
      <c r="K58" s="283"/>
    </row>
    <row r="59" ht="15" customHeight="1">
      <c r="B59" s="281"/>
      <c r="C59" s="287"/>
      <c r="D59" s="285" t="s">
        <v>972</v>
      </c>
      <c r="E59" s="285"/>
      <c r="F59" s="285"/>
      <c r="G59" s="285"/>
      <c r="H59" s="285"/>
      <c r="I59" s="285"/>
      <c r="J59" s="285"/>
      <c r="K59" s="283"/>
    </row>
    <row r="60" ht="15" customHeight="1">
      <c r="B60" s="281"/>
      <c r="C60" s="287"/>
      <c r="D60" s="290" t="s">
        <v>973</v>
      </c>
      <c r="E60" s="290"/>
      <c r="F60" s="290"/>
      <c r="G60" s="290"/>
      <c r="H60" s="290"/>
      <c r="I60" s="290"/>
      <c r="J60" s="290"/>
      <c r="K60" s="283"/>
    </row>
    <row r="61" ht="15" customHeight="1">
      <c r="B61" s="281"/>
      <c r="C61" s="287"/>
      <c r="D61" s="285" t="s">
        <v>974</v>
      </c>
      <c r="E61" s="285"/>
      <c r="F61" s="285"/>
      <c r="G61" s="285"/>
      <c r="H61" s="285"/>
      <c r="I61" s="285"/>
      <c r="J61" s="285"/>
      <c r="K61" s="283"/>
    </row>
    <row r="62" ht="12.75" customHeight="1">
      <c r="B62" s="281"/>
      <c r="C62" s="287"/>
      <c r="D62" s="287"/>
      <c r="E62" s="291"/>
      <c r="F62" s="287"/>
      <c r="G62" s="287"/>
      <c r="H62" s="287"/>
      <c r="I62" s="287"/>
      <c r="J62" s="287"/>
      <c r="K62" s="283"/>
    </row>
    <row r="63" ht="15" customHeight="1">
      <c r="B63" s="281"/>
      <c r="C63" s="287"/>
      <c r="D63" s="285" t="s">
        <v>975</v>
      </c>
      <c r="E63" s="285"/>
      <c r="F63" s="285"/>
      <c r="G63" s="285"/>
      <c r="H63" s="285"/>
      <c r="I63" s="285"/>
      <c r="J63" s="285"/>
      <c r="K63" s="283"/>
    </row>
    <row r="64" ht="15" customHeight="1">
      <c r="B64" s="281"/>
      <c r="C64" s="287"/>
      <c r="D64" s="290" t="s">
        <v>976</v>
      </c>
      <c r="E64" s="290"/>
      <c r="F64" s="290"/>
      <c r="G64" s="290"/>
      <c r="H64" s="290"/>
      <c r="I64" s="290"/>
      <c r="J64" s="290"/>
      <c r="K64" s="283"/>
    </row>
    <row r="65" ht="15" customHeight="1">
      <c r="B65" s="281"/>
      <c r="C65" s="287"/>
      <c r="D65" s="285" t="s">
        <v>977</v>
      </c>
      <c r="E65" s="285"/>
      <c r="F65" s="285"/>
      <c r="G65" s="285"/>
      <c r="H65" s="285"/>
      <c r="I65" s="285"/>
      <c r="J65" s="285"/>
      <c r="K65" s="283"/>
    </row>
    <row r="66" ht="15" customHeight="1">
      <c r="B66" s="281"/>
      <c r="C66" s="287"/>
      <c r="D66" s="285" t="s">
        <v>978</v>
      </c>
      <c r="E66" s="285"/>
      <c r="F66" s="285"/>
      <c r="G66" s="285"/>
      <c r="H66" s="285"/>
      <c r="I66" s="285"/>
      <c r="J66" s="285"/>
      <c r="K66" s="283"/>
    </row>
    <row r="67" ht="15" customHeight="1">
      <c r="B67" s="281"/>
      <c r="C67" s="287"/>
      <c r="D67" s="285" t="s">
        <v>979</v>
      </c>
      <c r="E67" s="285"/>
      <c r="F67" s="285"/>
      <c r="G67" s="285"/>
      <c r="H67" s="285"/>
      <c r="I67" s="285"/>
      <c r="J67" s="285"/>
      <c r="K67" s="283"/>
    </row>
    <row r="68" ht="15" customHeight="1">
      <c r="B68" s="281"/>
      <c r="C68" s="287"/>
      <c r="D68" s="285" t="s">
        <v>980</v>
      </c>
      <c r="E68" s="285"/>
      <c r="F68" s="285"/>
      <c r="G68" s="285"/>
      <c r="H68" s="285"/>
      <c r="I68" s="285"/>
      <c r="J68" s="285"/>
      <c r="K68" s="283"/>
    </row>
    <row r="69" ht="12.75" customHeight="1">
      <c r="B69" s="292"/>
      <c r="C69" s="293"/>
      <c r="D69" s="293"/>
      <c r="E69" s="293"/>
      <c r="F69" s="293"/>
      <c r="G69" s="293"/>
      <c r="H69" s="293"/>
      <c r="I69" s="293"/>
      <c r="J69" s="293"/>
      <c r="K69" s="294"/>
    </row>
    <row r="70" ht="18.75" customHeight="1">
      <c r="B70" s="295"/>
      <c r="C70" s="295"/>
      <c r="D70" s="295"/>
      <c r="E70" s="295"/>
      <c r="F70" s="295"/>
      <c r="G70" s="295"/>
      <c r="H70" s="295"/>
      <c r="I70" s="295"/>
      <c r="J70" s="295"/>
      <c r="K70" s="296"/>
    </row>
    <row r="71" ht="18.75" customHeight="1">
      <c r="B71" s="296"/>
      <c r="C71" s="296"/>
      <c r="D71" s="296"/>
      <c r="E71" s="296"/>
      <c r="F71" s="296"/>
      <c r="G71" s="296"/>
      <c r="H71" s="296"/>
      <c r="I71" s="296"/>
      <c r="J71" s="296"/>
      <c r="K71" s="296"/>
    </row>
    <row r="72" ht="7.5" customHeight="1">
      <c r="B72" s="297"/>
      <c r="C72" s="298"/>
      <c r="D72" s="298"/>
      <c r="E72" s="298"/>
      <c r="F72" s="298"/>
      <c r="G72" s="298"/>
      <c r="H72" s="298"/>
      <c r="I72" s="298"/>
      <c r="J72" s="298"/>
      <c r="K72" s="299"/>
    </row>
    <row r="73" ht="45" customHeight="1">
      <c r="B73" s="300"/>
      <c r="C73" s="301" t="s">
        <v>83</v>
      </c>
      <c r="D73" s="301"/>
      <c r="E73" s="301"/>
      <c r="F73" s="301"/>
      <c r="G73" s="301"/>
      <c r="H73" s="301"/>
      <c r="I73" s="301"/>
      <c r="J73" s="301"/>
      <c r="K73" s="302"/>
    </row>
    <row r="74" ht="17.25" customHeight="1">
      <c r="B74" s="300"/>
      <c r="C74" s="303" t="s">
        <v>981</v>
      </c>
      <c r="D74" s="303"/>
      <c r="E74" s="303"/>
      <c r="F74" s="303" t="s">
        <v>982</v>
      </c>
      <c r="G74" s="304"/>
      <c r="H74" s="303" t="s">
        <v>146</v>
      </c>
      <c r="I74" s="303" t="s">
        <v>57</v>
      </c>
      <c r="J74" s="303" t="s">
        <v>983</v>
      </c>
      <c r="K74" s="302"/>
    </row>
    <row r="75" ht="17.25" customHeight="1">
      <c r="B75" s="300"/>
      <c r="C75" s="305" t="s">
        <v>984</v>
      </c>
      <c r="D75" s="305"/>
      <c r="E75" s="305"/>
      <c r="F75" s="306" t="s">
        <v>985</v>
      </c>
      <c r="G75" s="307"/>
      <c r="H75" s="305"/>
      <c r="I75" s="305"/>
      <c r="J75" s="305" t="s">
        <v>986</v>
      </c>
      <c r="K75" s="302"/>
    </row>
    <row r="76" ht="5.25" customHeight="1">
      <c r="B76" s="300"/>
      <c r="C76" s="308"/>
      <c r="D76" s="308"/>
      <c r="E76" s="308"/>
      <c r="F76" s="308"/>
      <c r="G76" s="309"/>
      <c r="H76" s="308"/>
      <c r="I76" s="308"/>
      <c r="J76" s="308"/>
      <c r="K76" s="302"/>
    </row>
    <row r="77" ht="15" customHeight="1">
      <c r="B77" s="300"/>
      <c r="C77" s="289" t="s">
        <v>53</v>
      </c>
      <c r="D77" s="308"/>
      <c r="E77" s="308"/>
      <c r="F77" s="310" t="s">
        <v>987</v>
      </c>
      <c r="G77" s="309"/>
      <c r="H77" s="289" t="s">
        <v>988</v>
      </c>
      <c r="I77" s="289" t="s">
        <v>989</v>
      </c>
      <c r="J77" s="289">
        <v>20</v>
      </c>
      <c r="K77" s="302"/>
    </row>
    <row r="78" ht="15" customHeight="1">
      <c r="B78" s="300"/>
      <c r="C78" s="289" t="s">
        <v>990</v>
      </c>
      <c r="D78" s="289"/>
      <c r="E78" s="289"/>
      <c r="F78" s="310" t="s">
        <v>987</v>
      </c>
      <c r="G78" s="309"/>
      <c r="H78" s="289" t="s">
        <v>991</v>
      </c>
      <c r="I78" s="289" t="s">
        <v>989</v>
      </c>
      <c r="J78" s="289">
        <v>120</v>
      </c>
      <c r="K78" s="302"/>
    </row>
    <row r="79" ht="15" customHeight="1">
      <c r="B79" s="311"/>
      <c r="C79" s="289" t="s">
        <v>992</v>
      </c>
      <c r="D79" s="289"/>
      <c r="E79" s="289"/>
      <c r="F79" s="310" t="s">
        <v>993</v>
      </c>
      <c r="G79" s="309"/>
      <c r="H79" s="289" t="s">
        <v>994</v>
      </c>
      <c r="I79" s="289" t="s">
        <v>989</v>
      </c>
      <c r="J79" s="289">
        <v>50</v>
      </c>
      <c r="K79" s="302"/>
    </row>
    <row r="80" ht="15" customHeight="1">
      <c r="B80" s="311"/>
      <c r="C80" s="289" t="s">
        <v>995</v>
      </c>
      <c r="D80" s="289"/>
      <c r="E80" s="289"/>
      <c r="F80" s="310" t="s">
        <v>987</v>
      </c>
      <c r="G80" s="309"/>
      <c r="H80" s="289" t="s">
        <v>996</v>
      </c>
      <c r="I80" s="289" t="s">
        <v>997</v>
      </c>
      <c r="J80" s="289"/>
      <c r="K80" s="302"/>
    </row>
    <row r="81" ht="15" customHeight="1">
      <c r="B81" s="311"/>
      <c r="C81" s="312" t="s">
        <v>998</v>
      </c>
      <c r="D81" s="312"/>
      <c r="E81" s="312"/>
      <c r="F81" s="313" t="s">
        <v>993</v>
      </c>
      <c r="G81" s="312"/>
      <c r="H81" s="312" t="s">
        <v>999</v>
      </c>
      <c r="I81" s="312" t="s">
        <v>989</v>
      </c>
      <c r="J81" s="312">
        <v>15</v>
      </c>
      <c r="K81" s="302"/>
    </row>
    <row r="82" ht="15" customHeight="1">
      <c r="B82" s="311"/>
      <c r="C82" s="312" t="s">
        <v>1000</v>
      </c>
      <c r="D82" s="312"/>
      <c r="E82" s="312"/>
      <c r="F82" s="313" t="s">
        <v>993</v>
      </c>
      <c r="G82" s="312"/>
      <c r="H82" s="312" t="s">
        <v>1001</v>
      </c>
      <c r="I82" s="312" t="s">
        <v>989</v>
      </c>
      <c r="J82" s="312">
        <v>15</v>
      </c>
      <c r="K82" s="302"/>
    </row>
    <row r="83" ht="15" customHeight="1">
      <c r="B83" s="311"/>
      <c r="C83" s="312" t="s">
        <v>1002</v>
      </c>
      <c r="D83" s="312"/>
      <c r="E83" s="312"/>
      <c r="F83" s="313" t="s">
        <v>993</v>
      </c>
      <c r="G83" s="312"/>
      <c r="H83" s="312" t="s">
        <v>1003</v>
      </c>
      <c r="I83" s="312" t="s">
        <v>989</v>
      </c>
      <c r="J83" s="312">
        <v>20</v>
      </c>
      <c r="K83" s="302"/>
    </row>
    <row r="84" ht="15" customHeight="1">
      <c r="B84" s="311"/>
      <c r="C84" s="312" t="s">
        <v>1004</v>
      </c>
      <c r="D84" s="312"/>
      <c r="E84" s="312"/>
      <c r="F84" s="313" t="s">
        <v>993</v>
      </c>
      <c r="G84" s="312"/>
      <c r="H84" s="312" t="s">
        <v>1005</v>
      </c>
      <c r="I84" s="312" t="s">
        <v>989</v>
      </c>
      <c r="J84" s="312">
        <v>20</v>
      </c>
      <c r="K84" s="302"/>
    </row>
    <row r="85" ht="15" customHeight="1">
      <c r="B85" s="311"/>
      <c r="C85" s="289" t="s">
        <v>1006</v>
      </c>
      <c r="D85" s="289"/>
      <c r="E85" s="289"/>
      <c r="F85" s="310" t="s">
        <v>993</v>
      </c>
      <c r="G85" s="309"/>
      <c r="H85" s="289" t="s">
        <v>1007</v>
      </c>
      <c r="I85" s="289" t="s">
        <v>989</v>
      </c>
      <c r="J85" s="289">
        <v>50</v>
      </c>
      <c r="K85" s="302"/>
    </row>
    <row r="86" ht="15" customHeight="1">
      <c r="B86" s="311"/>
      <c r="C86" s="289" t="s">
        <v>1008</v>
      </c>
      <c r="D86" s="289"/>
      <c r="E86" s="289"/>
      <c r="F86" s="310" t="s">
        <v>993</v>
      </c>
      <c r="G86" s="309"/>
      <c r="H86" s="289" t="s">
        <v>1009</v>
      </c>
      <c r="I86" s="289" t="s">
        <v>989</v>
      </c>
      <c r="J86" s="289">
        <v>20</v>
      </c>
      <c r="K86" s="302"/>
    </row>
    <row r="87" ht="15" customHeight="1">
      <c r="B87" s="311"/>
      <c r="C87" s="289" t="s">
        <v>1010</v>
      </c>
      <c r="D87" s="289"/>
      <c r="E87" s="289"/>
      <c r="F87" s="310" t="s">
        <v>993</v>
      </c>
      <c r="G87" s="309"/>
      <c r="H87" s="289" t="s">
        <v>1011</v>
      </c>
      <c r="I87" s="289" t="s">
        <v>989</v>
      </c>
      <c r="J87" s="289">
        <v>20</v>
      </c>
      <c r="K87" s="302"/>
    </row>
    <row r="88" ht="15" customHeight="1">
      <c r="B88" s="311"/>
      <c r="C88" s="289" t="s">
        <v>1012</v>
      </c>
      <c r="D88" s="289"/>
      <c r="E88" s="289"/>
      <c r="F88" s="310" t="s">
        <v>993</v>
      </c>
      <c r="G88" s="309"/>
      <c r="H88" s="289" t="s">
        <v>1013</v>
      </c>
      <c r="I88" s="289" t="s">
        <v>989</v>
      </c>
      <c r="J88" s="289">
        <v>50</v>
      </c>
      <c r="K88" s="302"/>
    </row>
    <row r="89" ht="15" customHeight="1">
      <c r="B89" s="311"/>
      <c r="C89" s="289" t="s">
        <v>1014</v>
      </c>
      <c r="D89" s="289"/>
      <c r="E89" s="289"/>
      <c r="F89" s="310" t="s">
        <v>993</v>
      </c>
      <c r="G89" s="309"/>
      <c r="H89" s="289" t="s">
        <v>1014</v>
      </c>
      <c r="I89" s="289" t="s">
        <v>989</v>
      </c>
      <c r="J89" s="289">
        <v>50</v>
      </c>
      <c r="K89" s="302"/>
    </row>
    <row r="90" ht="15" customHeight="1">
      <c r="B90" s="311"/>
      <c r="C90" s="289" t="s">
        <v>151</v>
      </c>
      <c r="D90" s="289"/>
      <c r="E90" s="289"/>
      <c r="F90" s="310" t="s">
        <v>993</v>
      </c>
      <c r="G90" s="309"/>
      <c r="H90" s="289" t="s">
        <v>1015</v>
      </c>
      <c r="I90" s="289" t="s">
        <v>989</v>
      </c>
      <c r="J90" s="289">
        <v>255</v>
      </c>
      <c r="K90" s="302"/>
    </row>
    <row r="91" ht="15" customHeight="1">
      <c r="B91" s="311"/>
      <c r="C91" s="289" t="s">
        <v>1016</v>
      </c>
      <c r="D91" s="289"/>
      <c r="E91" s="289"/>
      <c r="F91" s="310" t="s">
        <v>987</v>
      </c>
      <c r="G91" s="309"/>
      <c r="H91" s="289" t="s">
        <v>1017</v>
      </c>
      <c r="I91" s="289" t="s">
        <v>1018</v>
      </c>
      <c r="J91" s="289"/>
      <c r="K91" s="302"/>
    </row>
    <row r="92" ht="15" customHeight="1">
      <c r="B92" s="311"/>
      <c r="C92" s="289" t="s">
        <v>1019</v>
      </c>
      <c r="D92" s="289"/>
      <c r="E92" s="289"/>
      <c r="F92" s="310" t="s">
        <v>987</v>
      </c>
      <c r="G92" s="309"/>
      <c r="H92" s="289" t="s">
        <v>1020</v>
      </c>
      <c r="I92" s="289" t="s">
        <v>1021</v>
      </c>
      <c r="J92" s="289"/>
      <c r="K92" s="302"/>
    </row>
    <row r="93" ht="15" customHeight="1">
      <c r="B93" s="311"/>
      <c r="C93" s="289" t="s">
        <v>1022</v>
      </c>
      <c r="D93" s="289"/>
      <c r="E93" s="289"/>
      <c r="F93" s="310" t="s">
        <v>987</v>
      </c>
      <c r="G93" s="309"/>
      <c r="H93" s="289" t="s">
        <v>1022</v>
      </c>
      <c r="I93" s="289" t="s">
        <v>1021</v>
      </c>
      <c r="J93" s="289"/>
      <c r="K93" s="302"/>
    </row>
    <row r="94" ht="15" customHeight="1">
      <c r="B94" s="311"/>
      <c r="C94" s="289" t="s">
        <v>38</v>
      </c>
      <c r="D94" s="289"/>
      <c r="E94" s="289"/>
      <c r="F94" s="310" t="s">
        <v>987</v>
      </c>
      <c r="G94" s="309"/>
      <c r="H94" s="289" t="s">
        <v>1023</v>
      </c>
      <c r="I94" s="289" t="s">
        <v>1021</v>
      </c>
      <c r="J94" s="289"/>
      <c r="K94" s="302"/>
    </row>
    <row r="95" ht="15" customHeight="1">
      <c r="B95" s="311"/>
      <c r="C95" s="289" t="s">
        <v>48</v>
      </c>
      <c r="D95" s="289"/>
      <c r="E95" s="289"/>
      <c r="F95" s="310" t="s">
        <v>987</v>
      </c>
      <c r="G95" s="309"/>
      <c r="H95" s="289" t="s">
        <v>1024</v>
      </c>
      <c r="I95" s="289" t="s">
        <v>1021</v>
      </c>
      <c r="J95" s="289"/>
      <c r="K95" s="302"/>
    </row>
    <row r="96" ht="15" customHeight="1">
      <c r="B96" s="314"/>
      <c r="C96" s="315"/>
      <c r="D96" s="315"/>
      <c r="E96" s="315"/>
      <c r="F96" s="315"/>
      <c r="G96" s="315"/>
      <c r="H96" s="315"/>
      <c r="I96" s="315"/>
      <c r="J96" s="315"/>
      <c r="K96" s="316"/>
    </row>
    <row r="97" ht="18.75" customHeight="1">
      <c r="B97" s="317"/>
      <c r="C97" s="318"/>
      <c r="D97" s="318"/>
      <c r="E97" s="318"/>
      <c r="F97" s="318"/>
      <c r="G97" s="318"/>
      <c r="H97" s="318"/>
      <c r="I97" s="318"/>
      <c r="J97" s="318"/>
      <c r="K97" s="317"/>
    </row>
    <row r="98" ht="18.75" customHeight="1">
      <c r="B98" s="296"/>
      <c r="C98" s="296"/>
      <c r="D98" s="296"/>
      <c r="E98" s="296"/>
      <c r="F98" s="296"/>
      <c r="G98" s="296"/>
      <c r="H98" s="296"/>
      <c r="I98" s="296"/>
      <c r="J98" s="296"/>
      <c r="K98" s="296"/>
    </row>
    <row r="99" ht="7.5" customHeight="1">
      <c r="B99" s="297"/>
      <c r="C99" s="298"/>
      <c r="D99" s="298"/>
      <c r="E99" s="298"/>
      <c r="F99" s="298"/>
      <c r="G99" s="298"/>
      <c r="H99" s="298"/>
      <c r="I99" s="298"/>
      <c r="J99" s="298"/>
      <c r="K99" s="299"/>
    </row>
    <row r="100" ht="45" customHeight="1">
      <c r="B100" s="300"/>
      <c r="C100" s="301" t="s">
        <v>1025</v>
      </c>
      <c r="D100" s="301"/>
      <c r="E100" s="301"/>
      <c r="F100" s="301"/>
      <c r="G100" s="301"/>
      <c r="H100" s="301"/>
      <c r="I100" s="301"/>
      <c r="J100" s="301"/>
      <c r="K100" s="302"/>
    </row>
    <row r="101" ht="17.25" customHeight="1">
      <c r="B101" s="300"/>
      <c r="C101" s="303" t="s">
        <v>981</v>
      </c>
      <c r="D101" s="303"/>
      <c r="E101" s="303"/>
      <c r="F101" s="303" t="s">
        <v>982</v>
      </c>
      <c r="G101" s="304"/>
      <c r="H101" s="303" t="s">
        <v>146</v>
      </c>
      <c r="I101" s="303" t="s">
        <v>57</v>
      </c>
      <c r="J101" s="303" t="s">
        <v>983</v>
      </c>
      <c r="K101" s="302"/>
    </row>
    <row r="102" ht="17.25" customHeight="1">
      <c r="B102" s="300"/>
      <c r="C102" s="305" t="s">
        <v>984</v>
      </c>
      <c r="D102" s="305"/>
      <c r="E102" s="305"/>
      <c r="F102" s="306" t="s">
        <v>985</v>
      </c>
      <c r="G102" s="307"/>
      <c r="H102" s="305"/>
      <c r="I102" s="305"/>
      <c r="J102" s="305" t="s">
        <v>986</v>
      </c>
      <c r="K102" s="302"/>
    </row>
    <row r="103" ht="5.25" customHeight="1">
      <c r="B103" s="300"/>
      <c r="C103" s="303"/>
      <c r="D103" s="303"/>
      <c r="E103" s="303"/>
      <c r="F103" s="303"/>
      <c r="G103" s="319"/>
      <c r="H103" s="303"/>
      <c r="I103" s="303"/>
      <c r="J103" s="303"/>
      <c r="K103" s="302"/>
    </row>
    <row r="104" ht="15" customHeight="1">
      <c r="B104" s="300"/>
      <c r="C104" s="289" t="s">
        <v>53</v>
      </c>
      <c r="D104" s="308"/>
      <c r="E104" s="308"/>
      <c r="F104" s="310" t="s">
        <v>987</v>
      </c>
      <c r="G104" s="319"/>
      <c r="H104" s="289" t="s">
        <v>1026</v>
      </c>
      <c r="I104" s="289" t="s">
        <v>989</v>
      </c>
      <c r="J104" s="289">
        <v>20</v>
      </c>
      <c r="K104" s="302"/>
    </row>
    <row r="105" ht="15" customHeight="1">
      <c r="B105" s="300"/>
      <c r="C105" s="289" t="s">
        <v>990</v>
      </c>
      <c r="D105" s="289"/>
      <c r="E105" s="289"/>
      <c r="F105" s="310" t="s">
        <v>987</v>
      </c>
      <c r="G105" s="289"/>
      <c r="H105" s="289" t="s">
        <v>1026</v>
      </c>
      <c r="I105" s="289" t="s">
        <v>989</v>
      </c>
      <c r="J105" s="289">
        <v>120</v>
      </c>
      <c r="K105" s="302"/>
    </row>
    <row r="106" ht="15" customHeight="1">
      <c r="B106" s="311"/>
      <c r="C106" s="289" t="s">
        <v>992</v>
      </c>
      <c r="D106" s="289"/>
      <c r="E106" s="289"/>
      <c r="F106" s="310" t="s">
        <v>993</v>
      </c>
      <c r="G106" s="289"/>
      <c r="H106" s="289" t="s">
        <v>1026</v>
      </c>
      <c r="I106" s="289" t="s">
        <v>989</v>
      </c>
      <c r="J106" s="289">
        <v>50</v>
      </c>
      <c r="K106" s="302"/>
    </row>
    <row r="107" ht="15" customHeight="1">
      <c r="B107" s="311"/>
      <c r="C107" s="289" t="s">
        <v>995</v>
      </c>
      <c r="D107" s="289"/>
      <c r="E107" s="289"/>
      <c r="F107" s="310" t="s">
        <v>987</v>
      </c>
      <c r="G107" s="289"/>
      <c r="H107" s="289" t="s">
        <v>1026</v>
      </c>
      <c r="I107" s="289" t="s">
        <v>997</v>
      </c>
      <c r="J107" s="289"/>
      <c r="K107" s="302"/>
    </row>
    <row r="108" ht="15" customHeight="1">
      <c r="B108" s="311"/>
      <c r="C108" s="289" t="s">
        <v>1006</v>
      </c>
      <c r="D108" s="289"/>
      <c r="E108" s="289"/>
      <c r="F108" s="310" t="s">
        <v>993</v>
      </c>
      <c r="G108" s="289"/>
      <c r="H108" s="289" t="s">
        <v>1026</v>
      </c>
      <c r="I108" s="289" t="s">
        <v>989</v>
      </c>
      <c r="J108" s="289">
        <v>50</v>
      </c>
      <c r="K108" s="302"/>
    </row>
    <row r="109" ht="15" customHeight="1">
      <c r="B109" s="311"/>
      <c r="C109" s="289" t="s">
        <v>1014</v>
      </c>
      <c r="D109" s="289"/>
      <c r="E109" s="289"/>
      <c r="F109" s="310" t="s">
        <v>993</v>
      </c>
      <c r="G109" s="289"/>
      <c r="H109" s="289" t="s">
        <v>1026</v>
      </c>
      <c r="I109" s="289" t="s">
        <v>989</v>
      </c>
      <c r="J109" s="289">
        <v>50</v>
      </c>
      <c r="K109" s="302"/>
    </row>
    <row r="110" ht="15" customHeight="1">
      <c r="B110" s="311"/>
      <c r="C110" s="289" t="s">
        <v>1012</v>
      </c>
      <c r="D110" s="289"/>
      <c r="E110" s="289"/>
      <c r="F110" s="310" t="s">
        <v>993</v>
      </c>
      <c r="G110" s="289"/>
      <c r="H110" s="289" t="s">
        <v>1026</v>
      </c>
      <c r="I110" s="289" t="s">
        <v>989</v>
      </c>
      <c r="J110" s="289">
        <v>50</v>
      </c>
      <c r="K110" s="302"/>
    </row>
    <row r="111" ht="15" customHeight="1">
      <c r="B111" s="311"/>
      <c r="C111" s="289" t="s">
        <v>53</v>
      </c>
      <c r="D111" s="289"/>
      <c r="E111" s="289"/>
      <c r="F111" s="310" t="s">
        <v>987</v>
      </c>
      <c r="G111" s="289"/>
      <c r="H111" s="289" t="s">
        <v>1027</v>
      </c>
      <c r="I111" s="289" t="s">
        <v>989</v>
      </c>
      <c r="J111" s="289">
        <v>20</v>
      </c>
      <c r="K111" s="302"/>
    </row>
    <row r="112" ht="15" customHeight="1">
      <c r="B112" s="311"/>
      <c r="C112" s="289" t="s">
        <v>1028</v>
      </c>
      <c r="D112" s="289"/>
      <c r="E112" s="289"/>
      <c r="F112" s="310" t="s">
        <v>987</v>
      </c>
      <c r="G112" s="289"/>
      <c r="H112" s="289" t="s">
        <v>1029</v>
      </c>
      <c r="I112" s="289" t="s">
        <v>989</v>
      </c>
      <c r="J112" s="289">
        <v>120</v>
      </c>
      <c r="K112" s="302"/>
    </row>
    <row r="113" ht="15" customHeight="1">
      <c r="B113" s="311"/>
      <c r="C113" s="289" t="s">
        <v>38</v>
      </c>
      <c r="D113" s="289"/>
      <c r="E113" s="289"/>
      <c r="F113" s="310" t="s">
        <v>987</v>
      </c>
      <c r="G113" s="289"/>
      <c r="H113" s="289" t="s">
        <v>1030</v>
      </c>
      <c r="I113" s="289" t="s">
        <v>1021</v>
      </c>
      <c r="J113" s="289"/>
      <c r="K113" s="302"/>
    </row>
    <row r="114" ht="15" customHeight="1">
      <c r="B114" s="311"/>
      <c r="C114" s="289" t="s">
        <v>48</v>
      </c>
      <c r="D114" s="289"/>
      <c r="E114" s="289"/>
      <c r="F114" s="310" t="s">
        <v>987</v>
      </c>
      <c r="G114" s="289"/>
      <c r="H114" s="289" t="s">
        <v>1031</v>
      </c>
      <c r="I114" s="289" t="s">
        <v>1021</v>
      </c>
      <c r="J114" s="289"/>
      <c r="K114" s="302"/>
    </row>
    <row r="115" ht="15" customHeight="1">
      <c r="B115" s="311"/>
      <c r="C115" s="289" t="s">
        <v>57</v>
      </c>
      <c r="D115" s="289"/>
      <c r="E115" s="289"/>
      <c r="F115" s="310" t="s">
        <v>987</v>
      </c>
      <c r="G115" s="289"/>
      <c r="H115" s="289" t="s">
        <v>1032</v>
      </c>
      <c r="I115" s="289" t="s">
        <v>1033</v>
      </c>
      <c r="J115" s="289"/>
      <c r="K115" s="302"/>
    </row>
    <row r="116" ht="15" customHeight="1">
      <c r="B116" s="314"/>
      <c r="C116" s="320"/>
      <c r="D116" s="320"/>
      <c r="E116" s="320"/>
      <c r="F116" s="320"/>
      <c r="G116" s="320"/>
      <c r="H116" s="320"/>
      <c r="I116" s="320"/>
      <c r="J116" s="320"/>
      <c r="K116" s="316"/>
    </row>
    <row r="117" ht="18.75" customHeight="1">
      <c r="B117" s="321"/>
      <c r="C117" s="285"/>
      <c r="D117" s="285"/>
      <c r="E117" s="285"/>
      <c r="F117" s="322"/>
      <c r="G117" s="285"/>
      <c r="H117" s="285"/>
      <c r="I117" s="285"/>
      <c r="J117" s="285"/>
      <c r="K117" s="321"/>
    </row>
    <row r="118" ht="18.75" customHeight="1">
      <c r="B118" s="296"/>
      <c r="C118" s="296"/>
      <c r="D118" s="296"/>
      <c r="E118" s="296"/>
      <c r="F118" s="296"/>
      <c r="G118" s="296"/>
      <c r="H118" s="296"/>
      <c r="I118" s="296"/>
      <c r="J118" s="296"/>
      <c r="K118" s="296"/>
    </row>
    <row r="119" ht="7.5" customHeight="1">
      <c r="B119" s="323"/>
      <c r="C119" s="324"/>
      <c r="D119" s="324"/>
      <c r="E119" s="324"/>
      <c r="F119" s="324"/>
      <c r="G119" s="324"/>
      <c r="H119" s="324"/>
      <c r="I119" s="324"/>
      <c r="J119" s="324"/>
      <c r="K119" s="325"/>
    </row>
    <row r="120" ht="45" customHeight="1">
      <c r="B120" s="326"/>
      <c r="C120" s="279" t="s">
        <v>1034</v>
      </c>
      <c r="D120" s="279"/>
      <c r="E120" s="279"/>
      <c r="F120" s="279"/>
      <c r="G120" s="279"/>
      <c r="H120" s="279"/>
      <c r="I120" s="279"/>
      <c r="J120" s="279"/>
      <c r="K120" s="327"/>
    </row>
    <row r="121" ht="17.25" customHeight="1">
      <c r="B121" s="328"/>
      <c r="C121" s="303" t="s">
        <v>981</v>
      </c>
      <c r="D121" s="303"/>
      <c r="E121" s="303"/>
      <c r="F121" s="303" t="s">
        <v>982</v>
      </c>
      <c r="G121" s="304"/>
      <c r="H121" s="303" t="s">
        <v>146</v>
      </c>
      <c r="I121" s="303" t="s">
        <v>57</v>
      </c>
      <c r="J121" s="303" t="s">
        <v>983</v>
      </c>
      <c r="K121" s="329"/>
    </row>
    <row r="122" ht="17.25" customHeight="1">
      <c r="B122" s="328"/>
      <c r="C122" s="305" t="s">
        <v>984</v>
      </c>
      <c r="D122" s="305"/>
      <c r="E122" s="305"/>
      <c r="F122" s="306" t="s">
        <v>985</v>
      </c>
      <c r="G122" s="307"/>
      <c r="H122" s="305"/>
      <c r="I122" s="305"/>
      <c r="J122" s="305" t="s">
        <v>986</v>
      </c>
      <c r="K122" s="329"/>
    </row>
    <row r="123" ht="5.25" customHeight="1">
      <c r="B123" s="330"/>
      <c r="C123" s="308"/>
      <c r="D123" s="308"/>
      <c r="E123" s="308"/>
      <c r="F123" s="308"/>
      <c r="G123" s="289"/>
      <c r="H123" s="308"/>
      <c r="I123" s="308"/>
      <c r="J123" s="308"/>
      <c r="K123" s="331"/>
    </row>
    <row r="124" ht="15" customHeight="1">
      <c r="B124" s="330"/>
      <c r="C124" s="289" t="s">
        <v>990</v>
      </c>
      <c r="D124" s="308"/>
      <c r="E124" s="308"/>
      <c r="F124" s="310" t="s">
        <v>987</v>
      </c>
      <c r="G124" s="289"/>
      <c r="H124" s="289" t="s">
        <v>1026</v>
      </c>
      <c r="I124" s="289" t="s">
        <v>989</v>
      </c>
      <c r="J124" s="289">
        <v>120</v>
      </c>
      <c r="K124" s="332"/>
    </row>
    <row r="125" ht="15" customHeight="1">
      <c r="B125" s="330"/>
      <c r="C125" s="289" t="s">
        <v>1035</v>
      </c>
      <c r="D125" s="289"/>
      <c r="E125" s="289"/>
      <c r="F125" s="310" t="s">
        <v>987</v>
      </c>
      <c r="G125" s="289"/>
      <c r="H125" s="289" t="s">
        <v>1036</v>
      </c>
      <c r="I125" s="289" t="s">
        <v>989</v>
      </c>
      <c r="J125" s="289" t="s">
        <v>1037</v>
      </c>
      <c r="K125" s="332"/>
    </row>
    <row r="126" ht="15" customHeight="1">
      <c r="B126" s="330"/>
      <c r="C126" s="289" t="s">
        <v>936</v>
      </c>
      <c r="D126" s="289"/>
      <c r="E126" s="289"/>
      <c r="F126" s="310" t="s">
        <v>987</v>
      </c>
      <c r="G126" s="289"/>
      <c r="H126" s="289" t="s">
        <v>1038</v>
      </c>
      <c r="I126" s="289" t="s">
        <v>989</v>
      </c>
      <c r="J126" s="289" t="s">
        <v>1037</v>
      </c>
      <c r="K126" s="332"/>
    </row>
    <row r="127" ht="15" customHeight="1">
      <c r="B127" s="330"/>
      <c r="C127" s="289" t="s">
        <v>998</v>
      </c>
      <c r="D127" s="289"/>
      <c r="E127" s="289"/>
      <c r="F127" s="310" t="s">
        <v>993</v>
      </c>
      <c r="G127" s="289"/>
      <c r="H127" s="289" t="s">
        <v>999</v>
      </c>
      <c r="I127" s="289" t="s">
        <v>989</v>
      </c>
      <c r="J127" s="289">
        <v>15</v>
      </c>
      <c r="K127" s="332"/>
    </row>
    <row r="128" ht="15" customHeight="1">
      <c r="B128" s="330"/>
      <c r="C128" s="312" t="s">
        <v>1000</v>
      </c>
      <c r="D128" s="312"/>
      <c r="E128" s="312"/>
      <c r="F128" s="313" t="s">
        <v>993</v>
      </c>
      <c r="G128" s="312"/>
      <c r="H128" s="312" t="s">
        <v>1001</v>
      </c>
      <c r="I128" s="312" t="s">
        <v>989</v>
      </c>
      <c r="J128" s="312">
        <v>15</v>
      </c>
      <c r="K128" s="332"/>
    </row>
    <row r="129" ht="15" customHeight="1">
      <c r="B129" s="330"/>
      <c r="C129" s="312" t="s">
        <v>1002</v>
      </c>
      <c r="D129" s="312"/>
      <c r="E129" s="312"/>
      <c r="F129" s="313" t="s">
        <v>993</v>
      </c>
      <c r="G129" s="312"/>
      <c r="H129" s="312" t="s">
        <v>1003</v>
      </c>
      <c r="I129" s="312" t="s">
        <v>989</v>
      </c>
      <c r="J129" s="312">
        <v>20</v>
      </c>
      <c r="K129" s="332"/>
    </row>
    <row r="130" ht="15" customHeight="1">
      <c r="B130" s="330"/>
      <c r="C130" s="312" t="s">
        <v>1004</v>
      </c>
      <c r="D130" s="312"/>
      <c r="E130" s="312"/>
      <c r="F130" s="313" t="s">
        <v>993</v>
      </c>
      <c r="G130" s="312"/>
      <c r="H130" s="312" t="s">
        <v>1005</v>
      </c>
      <c r="I130" s="312" t="s">
        <v>989</v>
      </c>
      <c r="J130" s="312">
        <v>20</v>
      </c>
      <c r="K130" s="332"/>
    </row>
    <row r="131" ht="15" customHeight="1">
      <c r="B131" s="330"/>
      <c r="C131" s="289" t="s">
        <v>992</v>
      </c>
      <c r="D131" s="289"/>
      <c r="E131" s="289"/>
      <c r="F131" s="310" t="s">
        <v>993</v>
      </c>
      <c r="G131" s="289"/>
      <c r="H131" s="289" t="s">
        <v>1026</v>
      </c>
      <c r="I131" s="289" t="s">
        <v>989</v>
      </c>
      <c r="J131" s="289">
        <v>50</v>
      </c>
      <c r="K131" s="332"/>
    </row>
    <row r="132" ht="15" customHeight="1">
      <c r="B132" s="330"/>
      <c r="C132" s="289" t="s">
        <v>1006</v>
      </c>
      <c r="D132" s="289"/>
      <c r="E132" s="289"/>
      <c r="F132" s="310" t="s">
        <v>993</v>
      </c>
      <c r="G132" s="289"/>
      <c r="H132" s="289" t="s">
        <v>1026</v>
      </c>
      <c r="I132" s="289" t="s">
        <v>989</v>
      </c>
      <c r="J132" s="289">
        <v>50</v>
      </c>
      <c r="K132" s="332"/>
    </row>
    <row r="133" ht="15" customHeight="1">
      <c r="B133" s="330"/>
      <c r="C133" s="289" t="s">
        <v>1012</v>
      </c>
      <c r="D133" s="289"/>
      <c r="E133" s="289"/>
      <c r="F133" s="310" t="s">
        <v>993</v>
      </c>
      <c r="G133" s="289"/>
      <c r="H133" s="289" t="s">
        <v>1026</v>
      </c>
      <c r="I133" s="289" t="s">
        <v>989</v>
      </c>
      <c r="J133" s="289">
        <v>50</v>
      </c>
      <c r="K133" s="332"/>
    </row>
    <row r="134" ht="15" customHeight="1">
      <c r="B134" s="330"/>
      <c r="C134" s="289" t="s">
        <v>1014</v>
      </c>
      <c r="D134" s="289"/>
      <c r="E134" s="289"/>
      <c r="F134" s="310" t="s">
        <v>993</v>
      </c>
      <c r="G134" s="289"/>
      <c r="H134" s="289" t="s">
        <v>1026</v>
      </c>
      <c r="I134" s="289" t="s">
        <v>989</v>
      </c>
      <c r="J134" s="289">
        <v>50</v>
      </c>
      <c r="K134" s="332"/>
    </row>
    <row r="135" ht="15" customHeight="1">
      <c r="B135" s="330"/>
      <c r="C135" s="289" t="s">
        <v>151</v>
      </c>
      <c r="D135" s="289"/>
      <c r="E135" s="289"/>
      <c r="F135" s="310" t="s">
        <v>993</v>
      </c>
      <c r="G135" s="289"/>
      <c r="H135" s="289" t="s">
        <v>1039</v>
      </c>
      <c r="I135" s="289" t="s">
        <v>989</v>
      </c>
      <c r="J135" s="289">
        <v>255</v>
      </c>
      <c r="K135" s="332"/>
    </row>
    <row r="136" ht="15" customHeight="1">
      <c r="B136" s="330"/>
      <c r="C136" s="289" t="s">
        <v>1016</v>
      </c>
      <c r="D136" s="289"/>
      <c r="E136" s="289"/>
      <c r="F136" s="310" t="s">
        <v>987</v>
      </c>
      <c r="G136" s="289"/>
      <c r="H136" s="289" t="s">
        <v>1040</v>
      </c>
      <c r="I136" s="289" t="s">
        <v>1018</v>
      </c>
      <c r="J136" s="289"/>
      <c r="K136" s="332"/>
    </row>
    <row r="137" ht="15" customHeight="1">
      <c r="B137" s="330"/>
      <c r="C137" s="289" t="s">
        <v>1019</v>
      </c>
      <c r="D137" s="289"/>
      <c r="E137" s="289"/>
      <c r="F137" s="310" t="s">
        <v>987</v>
      </c>
      <c r="G137" s="289"/>
      <c r="H137" s="289" t="s">
        <v>1041</v>
      </c>
      <c r="I137" s="289" t="s">
        <v>1021</v>
      </c>
      <c r="J137" s="289"/>
      <c r="K137" s="332"/>
    </row>
    <row r="138" ht="15" customHeight="1">
      <c r="B138" s="330"/>
      <c r="C138" s="289" t="s">
        <v>1022</v>
      </c>
      <c r="D138" s="289"/>
      <c r="E138" s="289"/>
      <c r="F138" s="310" t="s">
        <v>987</v>
      </c>
      <c r="G138" s="289"/>
      <c r="H138" s="289" t="s">
        <v>1022</v>
      </c>
      <c r="I138" s="289" t="s">
        <v>1021</v>
      </c>
      <c r="J138" s="289"/>
      <c r="K138" s="332"/>
    </row>
    <row r="139" ht="15" customHeight="1">
      <c r="B139" s="330"/>
      <c r="C139" s="289" t="s">
        <v>38</v>
      </c>
      <c r="D139" s="289"/>
      <c r="E139" s="289"/>
      <c r="F139" s="310" t="s">
        <v>987</v>
      </c>
      <c r="G139" s="289"/>
      <c r="H139" s="289" t="s">
        <v>1042</v>
      </c>
      <c r="I139" s="289" t="s">
        <v>1021</v>
      </c>
      <c r="J139" s="289"/>
      <c r="K139" s="332"/>
    </row>
    <row r="140" ht="15" customHeight="1">
      <c r="B140" s="330"/>
      <c r="C140" s="289" t="s">
        <v>1043</v>
      </c>
      <c r="D140" s="289"/>
      <c r="E140" s="289"/>
      <c r="F140" s="310" t="s">
        <v>987</v>
      </c>
      <c r="G140" s="289"/>
      <c r="H140" s="289" t="s">
        <v>1044</v>
      </c>
      <c r="I140" s="289" t="s">
        <v>1021</v>
      </c>
      <c r="J140" s="289"/>
      <c r="K140" s="332"/>
    </row>
    <row r="141" ht="15" customHeight="1">
      <c r="B141" s="333"/>
      <c r="C141" s="334"/>
      <c r="D141" s="334"/>
      <c r="E141" s="334"/>
      <c r="F141" s="334"/>
      <c r="G141" s="334"/>
      <c r="H141" s="334"/>
      <c r="I141" s="334"/>
      <c r="J141" s="334"/>
      <c r="K141" s="335"/>
    </row>
    <row r="142" ht="18.75" customHeight="1">
      <c r="B142" s="285"/>
      <c r="C142" s="285"/>
      <c r="D142" s="285"/>
      <c r="E142" s="285"/>
      <c r="F142" s="322"/>
      <c r="G142" s="285"/>
      <c r="H142" s="285"/>
      <c r="I142" s="285"/>
      <c r="J142" s="285"/>
      <c r="K142" s="285"/>
    </row>
    <row r="143" ht="18.75" customHeight="1">
      <c r="B143" s="296"/>
      <c r="C143" s="296"/>
      <c r="D143" s="296"/>
      <c r="E143" s="296"/>
      <c r="F143" s="296"/>
      <c r="G143" s="296"/>
      <c r="H143" s="296"/>
      <c r="I143" s="296"/>
      <c r="J143" s="296"/>
      <c r="K143" s="296"/>
    </row>
    <row r="144" ht="7.5" customHeight="1">
      <c r="B144" s="297"/>
      <c r="C144" s="298"/>
      <c r="D144" s="298"/>
      <c r="E144" s="298"/>
      <c r="F144" s="298"/>
      <c r="G144" s="298"/>
      <c r="H144" s="298"/>
      <c r="I144" s="298"/>
      <c r="J144" s="298"/>
      <c r="K144" s="299"/>
    </row>
    <row r="145" ht="45" customHeight="1">
      <c r="B145" s="300"/>
      <c r="C145" s="301" t="s">
        <v>1045</v>
      </c>
      <c r="D145" s="301"/>
      <c r="E145" s="301"/>
      <c r="F145" s="301"/>
      <c r="G145" s="301"/>
      <c r="H145" s="301"/>
      <c r="I145" s="301"/>
      <c r="J145" s="301"/>
      <c r="K145" s="302"/>
    </row>
    <row r="146" ht="17.25" customHeight="1">
      <c r="B146" s="300"/>
      <c r="C146" s="303" t="s">
        <v>981</v>
      </c>
      <c r="D146" s="303"/>
      <c r="E146" s="303"/>
      <c r="F146" s="303" t="s">
        <v>982</v>
      </c>
      <c r="G146" s="304"/>
      <c r="H146" s="303" t="s">
        <v>146</v>
      </c>
      <c r="I146" s="303" t="s">
        <v>57</v>
      </c>
      <c r="J146" s="303" t="s">
        <v>983</v>
      </c>
      <c r="K146" s="302"/>
    </row>
    <row r="147" ht="17.25" customHeight="1">
      <c r="B147" s="300"/>
      <c r="C147" s="305" t="s">
        <v>984</v>
      </c>
      <c r="D147" s="305"/>
      <c r="E147" s="305"/>
      <c r="F147" s="306" t="s">
        <v>985</v>
      </c>
      <c r="G147" s="307"/>
      <c r="H147" s="305"/>
      <c r="I147" s="305"/>
      <c r="J147" s="305" t="s">
        <v>986</v>
      </c>
      <c r="K147" s="302"/>
    </row>
    <row r="148" ht="5.25" customHeight="1">
      <c r="B148" s="311"/>
      <c r="C148" s="308"/>
      <c r="D148" s="308"/>
      <c r="E148" s="308"/>
      <c r="F148" s="308"/>
      <c r="G148" s="309"/>
      <c r="H148" s="308"/>
      <c r="I148" s="308"/>
      <c r="J148" s="308"/>
      <c r="K148" s="332"/>
    </row>
    <row r="149" ht="15" customHeight="1">
      <c r="B149" s="311"/>
      <c r="C149" s="336" t="s">
        <v>990</v>
      </c>
      <c r="D149" s="289"/>
      <c r="E149" s="289"/>
      <c r="F149" s="337" t="s">
        <v>987</v>
      </c>
      <c r="G149" s="289"/>
      <c r="H149" s="336" t="s">
        <v>1026</v>
      </c>
      <c r="I149" s="336" t="s">
        <v>989</v>
      </c>
      <c r="J149" s="336">
        <v>120</v>
      </c>
      <c r="K149" s="332"/>
    </row>
    <row r="150" ht="15" customHeight="1">
      <c r="B150" s="311"/>
      <c r="C150" s="336" t="s">
        <v>1035</v>
      </c>
      <c r="D150" s="289"/>
      <c r="E150" s="289"/>
      <c r="F150" s="337" t="s">
        <v>987</v>
      </c>
      <c r="G150" s="289"/>
      <c r="H150" s="336" t="s">
        <v>1046</v>
      </c>
      <c r="I150" s="336" t="s">
        <v>989</v>
      </c>
      <c r="J150" s="336" t="s">
        <v>1037</v>
      </c>
      <c r="K150" s="332"/>
    </row>
    <row r="151" ht="15" customHeight="1">
      <c r="B151" s="311"/>
      <c r="C151" s="336" t="s">
        <v>936</v>
      </c>
      <c r="D151" s="289"/>
      <c r="E151" s="289"/>
      <c r="F151" s="337" t="s">
        <v>987</v>
      </c>
      <c r="G151" s="289"/>
      <c r="H151" s="336" t="s">
        <v>1047</v>
      </c>
      <c r="I151" s="336" t="s">
        <v>989</v>
      </c>
      <c r="J151" s="336" t="s">
        <v>1037</v>
      </c>
      <c r="K151" s="332"/>
    </row>
    <row r="152" ht="15" customHeight="1">
      <c r="B152" s="311"/>
      <c r="C152" s="336" t="s">
        <v>992</v>
      </c>
      <c r="D152" s="289"/>
      <c r="E152" s="289"/>
      <c r="F152" s="337" t="s">
        <v>993</v>
      </c>
      <c r="G152" s="289"/>
      <c r="H152" s="336" t="s">
        <v>1026</v>
      </c>
      <c r="I152" s="336" t="s">
        <v>989</v>
      </c>
      <c r="J152" s="336">
        <v>50</v>
      </c>
      <c r="K152" s="332"/>
    </row>
    <row r="153" ht="15" customHeight="1">
      <c r="B153" s="311"/>
      <c r="C153" s="336" t="s">
        <v>995</v>
      </c>
      <c r="D153" s="289"/>
      <c r="E153" s="289"/>
      <c r="F153" s="337" t="s">
        <v>987</v>
      </c>
      <c r="G153" s="289"/>
      <c r="H153" s="336" t="s">
        <v>1026</v>
      </c>
      <c r="I153" s="336" t="s">
        <v>997</v>
      </c>
      <c r="J153" s="336"/>
      <c r="K153" s="332"/>
    </row>
    <row r="154" ht="15" customHeight="1">
      <c r="B154" s="311"/>
      <c r="C154" s="336" t="s">
        <v>1006</v>
      </c>
      <c r="D154" s="289"/>
      <c r="E154" s="289"/>
      <c r="F154" s="337" t="s">
        <v>993</v>
      </c>
      <c r="G154" s="289"/>
      <c r="H154" s="336" t="s">
        <v>1026</v>
      </c>
      <c r="I154" s="336" t="s">
        <v>989</v>
      </c>
      <c r="J154" s="336">
        <v>50</v>
      </c>
      <c r="K154" s="332"/>
    </row>
    <row r="155" ht="15" customHeight="1">
      <c r="B155" s="311"/>
      <c r="C155" s="336" t="s">
        <v>1014</v>
      </c>
      <c r="D155" s="289"/>
      <c r="E155" s="289"/>
      <c r="F155" s="337" t="s">
        <v>993</v>
      </c>
      <c r="G155" s="289"/>
      <c r="H155" s="336" t="s">
        <v>1026</v>
      </c>
      <c r="I155" s="336" t="s">
        <v>989</v>
      </c>
      <c r="J155" s="336">
        <v>50</v>
      </c>
      <c r="K155" s="332"/>
    </row>
    <row r="156" ht="15" customHeight="1">
      <c r="B156" s="311"/>
      <c r="C156" s="336" t="s">
        <v>1012</v>
      </c>
      <c r="D156" s="289"/>
      <c r="E156" s="289"/>
      <c r="F156" s="337" t="s">
        <v>993</v>
      </c>
      <c r="G156" s="289"/>
      <c r="H156" s="336" t="s">
        <v>1026</v>
      </c>
      <c r="I156" s="336" t="s">
        <v>989</v>
      </c>
      <c r="J156" s="336">
        <v>50</v>
      </c>
      <c r="K156" s="332"/>
    </row>
    <row r="157" ht="15" customHeight="1">
      <c r="B157" s="311"/>
      <c r="C157" s="336" t="s">
        <v>117</v>
      </c>
      <c r="D157" s="289"/>
      <c r="E157" s="289"/>
      <c r="F157" s="337" t="s">
        <v>987</v>
      </c>
      <c r="G157" s="289"/>
      <c r="H157" s="336" t="s">
        <v>1048</v>
      </c>
      <c r="I157" s="336" t="s">
        <v>989</v>
      </c>
      <c r="J157" s="336" t="s">
        <v>1049</v>
      </c>
      <c r="K157" s="332"/>
    </row>
    <row r="158" ht="15" customHeight="1">
      <c r="B158" s="311"/>
      <c r="C158" s="336" t="s">
        <v>1050</v>
      </c>
      <c r="D158" s="289"/>
      <c r="E158" s="289"/>
      <c r="F158" s="337" t="s">
        <v>987</v>
      </c>
      <c r="G158" s="289"/>
      <c r="H158" s="336" t="s">
        <v>1051</v>
      </c>
      <c r="I158" s="336" t="s">
        <v>1021</v>
      </c>
      <c r="J158" s="336"/>
      <c r="K158" s="332"/>
    </row>
    <row r="159" ht="15" customHeight="1">
      <c r="B159" s="338"/>
      <c r="C159" s="320"/>
      <c r="D159" s="320"/>
      <c r="E159" s="320"/>
      <c r="F159" s="320"/>
      <c r="G159" s="320"/>
      <c r="H159" s="320"/>
      <c r="I159" s="320"/>
      <c r="J159" s="320"/>
      <c r="K159" s="339"/>
    </row>
    <row r="160" ht="18.75" customHeight="1">
      <c r="B160" s="285"/>
      <c r="C160" s="289"/>
      <c r="D160" s="289"/>
      <c r="E160" s="289"/>
      <c r="F160" s="310"/>
      <c r="G160" s="289"/>
      <c r="H160" s="289"/>
      <c r="I160" s="289"/>
      <c r="J160" s="289"/>
      <c r="K160" s="285"/>
    </row>
    <row r="161" ht="18.75" customHeight="1">
      <c r="B161" s="296"/>
      <c r="C161" s="296"/>
      <c r="D161" s="296"/>
      <c r="E161" s="296"/>
      <c r="F161" s="296"/>
      <c r="G161" s="296"/>
      <c r="H161" s="296"/>
      <c r="I161" s="296"/>
      <c r="J161" s="296"/>
      <c r="K161" s="296"/>
    </row>
    <row r="162" ht="7.5" customHeight="1">
      <c r="B162" s="275"/>
      <c r="C162" s="276"/>
      <c r="D162" s="276"/>
      <c r="E162" s="276"/>
      <c r="F162" s="276"/>
      <c r="G162" s="276"/>
      <c r="H162" s="276"/>
      <c r="I162" s="276"/>
      <c r="J162" s="276"/>
      <c r="K162" s="277"/>
    </row>
    <row r="163" ht="45" customHeight="1">
      <c r="B163" s="278"/>
      <c r="C163" s="279" t="s">
        <v>1052</v>
      </c>
      <c r="D163" s="279"/>
      <c r="E163" s="279"/>
      <c r="F163" s="279"/>
      <c r="G163" s="279"/>
      <c r="H163" s="279"/>
      <c r="I163" s="279"/>
      <c r="J163" s="279"/>
      <c r="K163" s="280"/>
    </row>
    <row r="164" ht="17.25" customHeight="1">
      <c r="B164" s="278"/>
      <c r="C164" s="303" t="s">
        <v>981</v>
      </c>
      <c r="D164" s="303"/>
      <c r="E164" s="303"/>
      <c r="F164" s="303" t="s">
        <v>982</v>
      </c>
      <c r="G164" s="340"/>
      <c r="H164" s="341" t="s">
        <v>146</v>
      </c>
      <c r="I164" s="341" t="s">
        <v>57</v>
      </c>
      <c r="J164" s="303" t="s">
        <v>983</v>
      </c>
      <c r="K164" s="280"/>
    </row>
    <row r="165" ht="17.25" customHeight="1">
      <c r="B165" s="281"/>
      <c r="C165" s="305" t="s">
        <v>984</v>
      </c>
      <c r="D165" s="305"/>
      <c r="E165" s="305"/>
      <c r="F165" s="306" t="s">
        <v>985</v>
      </c>
      <c r="G165" s="342"/>
      <c r="H165" s="343"/>
      <c r="I165" s="343"/>
      <c r="J165" s="305" t="s">
        <v>986</v>
      </c>
      <c r="K165" s="283"/>
    </row>
    <row r="166" ht="5.25" customHeight="1">
      <c r="B166" s="311"/>
      <c r="C166" s="308"/>
      <c r="D166" s="308"/>
      <c r="E166" s="308"/>
      <c r="F166" s="308"/>
      <c r="G166" s="309"/>
      <c r="H166" s="308"/>
      <c r="I166" s="308"/>
      <c r="J166" s="308"/>
      <c r="K166" s="332"/>
    </row>
    <row r="167" ht="15" customHeight="1">
      <c r="B167" s="311"/>
      <c r="C167" s="289" t="s">
        <v>990</v>
      </c>
      <c r="D167" s="289"/>
      <c r="E167" s="289"/>
      <c r="F167" s="310" t="s">
        <v>987</v>
      </c>
      <c r="G167" s="289"/>
      <c r="H167" s="289" t="s">
        <v>1026</v>
      </c>
      <c r="I167" s="289" t="s">
        <v>989</v>
      </c>
      <c r="J167" s="289">
        <v>120</v>
      </c>
      <c r="K167" s="332"/>
    </row>
    <row r="168" ht="15" customHeight="1">
      <c r="B168" s="311"/>
      <c r="C168" s="289" t="s">
        <v>1035</v>
      </c>
      <c r="D168" s="289"/>
      <c r="E168" s="289"/>
      <c r="F168" s="310" t="s">
        <v>987</v>
      </c>
      <c r="G168" s="289"/>
      <c r="H168" s="289" t="s">
        <v>1036</v>
      </c>
      <c r="I168" s="289" t="s">
        <v>989</v>
      </c>
      <c r="J168" s="289" t="s">
        <v>1037</v>
      </c>
      <c r="K168" s="332"/>
    </row>
    <row r="169" ht="15" customHeight="1">
      <c r="B169" s="311"/>
      <c r="C169" s="289" t="s">
        <v>936</v>
      </c>
      <c r="D169" s="289"/>
      <c r="E169" s="289"/>
      <c r="F169" s="310" t="s">
        <v>987</v>
      </c>
      <c r="G169" s="289"/>
      <c r="H169" s="289" t="s">
        <v>1053</v>
      </c>
      <c r="I169" s="289" t="s">
        <v>989</v>
      </c>
      <c r="J169" s="289" t="s">
        <v>1037</v>
      </c>
      <c r="K169" s="332"/>
    </row>
    <row r="170" ht="15" customHeight="1">
      <c r="B170" s="311"/>
      <c r="C170" s="289" t="s">
        <v>992</v>
      </c>
      <c r="D170" s="289"/>
      <c r="E170" s="289"/>
      <c r="F170" s="310" t="s">
        <v>993</v>
      </c>
      <c r="G170" s="289"/>
      <c r="H170" s="289" t="s">
        <v>1053</v>
      </c>
      <c r="I170" s="289" t="s">
        <v>989</v>
      </c>
      <c r="J170" s="289">
        <v>50</v>
      </c>
      <c r="K170" s="332"/>
    </row>
    <row r="171" ht="15" customHeight="1">
      <c r="B171" s="311"/>
      <c r="C171" s="289" t="s">
        <v>995</v>
      </c>
      <c r="D171" s="289"/>
      <c r="E171" s="289"/>
      <c r="F171" s="310" t="s">
        <v>987</v>
      </c>
      <c r="G171" s="289"/>
      <c r="H171" s="289" t="s">
        <v>1053</v>
      </c>
      <c r="I171" s="289" t="s">
        <v>997</v>
      </c>
      <c r="J171" s="289"/>
      <c r="K171" s="332"/>
    </row>
    <row r="172" ht="15" customHeight="1">
      <c r="B172" s="311"/>
      <c r="C172" s="289" t="s">
        <v>1006</v>
      </c>
      <c r="D172" s="289"/>
      <c r="E172" s="289"/>
      <c r="F172" s="310" t="s">
        <v>993</v>
      </c>
      <c r="G172" s="289"/>
      <c r="H172" s="289" t="s">
        <v>1053</v>
      </c>
      <c r="I172" s="289" t="s">
        <v>989</v>
      </c>
      <c r="J172" s="289">
        <v>50</v>
      </c>
      <c r="K172" s="332"/>
    </row>
    <row r="173" ht="15" customHeight="1">
      <c r="B173" s="311"/>
      <c r="C173" s="289" t="s">
        <v>1014</v>
      </c>
      <c r="D173" s="289"/>
      <c r="E173" s="289"/>
      <c r="F173" s="310" t="s">
        <v>993</v>
      </c>
      <c r="G173" s="289"/>
      <c r="H173" s="289" t="s">
        <v>1053</v>
      </c>
      <c r="I173" s="289" t="s">
        <v>989</v>
      </c>
      <c r="J173" s="289">
        <v>50</v>
      </c>
      <c r="K173" s="332"/>
    </row>
    <row r="174" ht="15" customHeight="1">
      <c r="B174" s="311"/>
      <c r="C174" s="289" t="s">
        <v>1012</v>
      </c>
      <c r="D174" s="289"/>
      <c r="E174" s="289"/>
      <c r="F174" s="310" t="s">
        <v>993</v>
      </c>
      <c r="G174" s="289"/>
      <c r="H174" s="289" t="s">
        <v>1053</v>
      </c>
      <c r="I174" s="289" t="s">
        <v>989</v>
      </c>
      <c r="J174" s="289">
        <v>50</v>
      </c>
      <c r="K174" s="332"/>
    </row>
    <row r="175" ht="15" customHeight="1">
      <c r="B175" s="311"/>
      <c r="C175" s="289" t="s">
        <v>145</v>
      </c>
      <c r="D175" s="289"/>
      <c r="E175" s="289"/>
      <c r="F175" s="310" t="s">
        <v>987</v>
      </c>
      <c r="G175" s="289"/>
      <c r="H175" s="289" t="s">
        <v>1054</v>
      </c>
      <c r="I175" s="289" t="s">
        <v>1055</v>
      </c>
      <c r="J175" s="289"/>
      <c r="K175" s="332"/>
    </row>
    <row r="176" ht="15" customHeight="1">
      <c r="B176" s="311"/>
      <c r="C176" s="289" t="s">
        <v>57</v>
      </c>
      <c r="D176" s="289"/>
      <c r="E176" s="289"/>
      <c r="F176" s="310" t="s">
        <v>987</v>
      </c>
      <c r="G176" s="289"/>
      <c r="H176" s="289" t="s">
        <v>1056</v>
      </c>
      <c r="I176" s="289" t="s">
        <v>1057</v>
      </c>
      <c r="J176" s="289">
        <v>1</v>
      </c>
      <c r="K176" s="332"/>
    </row>
    <row r="177" ht="15" customHeight="1">
      <c r="B177" s="311"/>
      <c r="C177" s="289" t="s">
        <v>53</v>
      </c>
      <c r="D177" s="289"/>
      <c r="E177" s="289"/>
      <c r="F177" s="310" t="s">
        <v>987</v>
      </c>
      <c r="G177" s="289"/>
      <c r="H177" s="289" t="s">
        <v>1058</v>
      </c>
      <c r="I177" s="289" t="s">
        <v>989</v>
      </c>
      <c r="J177" s="289">
        <v>20</v>
      </c>
      <c r="K177" s="332"/>
    </row>
    <row r="178" ht="15" customHeight="1">
      <c r="B178" s="311"/>
      <c r="C178" s="289" t="s">
        <v>146</v>
      </c>
      <c r="D178" s="289"/>
      <c r="E178" s="289"/>
      <c r="F178" s="310" t="s">
        <v>987</v>
      </c>
      <c r="G178" s="289"/>
      <c r="H178" s="289" t="s">
        <v>1059</v>
      </c>
      <c r="I178" s="289" t="s">
        <v>989</v>
      </c>
      <c r="J178" s="289">
        <v>255</v>
      </c>
      <c r="K178" s="332"/>
    </row>
    <row r="179" ht="15" customHeight="1">
      <c r="B179" s="311"/>
      <c r="C179" s="289" t="s">
        <v>147</v>
      </c>
      <c r="D179" s="289"/>
      <c r="E179" s="289"/>
      <c r="F179" s="310" t="s">
        <v>987</v>
      </c>
      <c r="G179" s="289"/>
      <c r="H179" s="289" t="s">
        <v>952</v>
      </c>
      <c r="I179" s="289" t="s">
        <v>989</v>
      </c>
      <c r="J179" s="289">
        <v>10</v>
      </c>
      <c r="K179" s="332"/>
    </row>
    <row r="180" ht="15" customHeight="1">
      <c r="B180" s="311"/>
      <c r="C180" s="289" t="s">
        <v>148</v>
      </c>
      <c r="D180" s="289"/>
      <c r="E180" s="289"/>
      <c r="F180" s="310" t="s">
        <v>987</v>
      </c>
      <c r="G180" s="289"/>
      <c r="H180" s="289" t="s">
        <v>1060</v>
      </c>
      <c r="I180" s="289" t="s">
        <v>1021</v>
      </c>
      <c r="J180" s="289"/>
      <c r="K180" s="332"/>
    </row>
    <row r="181" ht="15" customHeight="1">
      <c r="B181" s="311"/>
      <c r="C181" s="289" t="s">
        <v>1061</v>
      </c>
      <c r="D181" s="289"/>
      <c r="E181" s="289"/>
      <c r="F181" s="310" t="s">
        <v>987</v>
      </c>
      <c r="G181" s="289"/>
      <c r="H181" s="289" t="s">
        <v>1062</v>
      </c>
      <c r="I181" s="289" t="s">
        <v>1021</v>
      </c>
      <c r="J181" s="289"/>
      <c r="K181" s="332"/>
    </row>
    <row r="182" ht="15" customHeight="1">
      <c r="B182" s="311"/>
      <c r="C182" s="289" t="s">
        <v>1050</v>
      </c>
      <c r="D182" s="289"/>
      <c r="E182" s="289"/>
      <c r="F182" s="310" t="s">
        <v>987</v>
      </c>
      <c r="G182" s="289"/>
      <c r="H182" s="289" t="s">
        <v>1063</v>
      </c>
      <c r="I182" s="289" t="s">
        <v>1021</v>
      </c>
      <c r="J182" s="289"/>
      <c r="K182" s="332"/>
    </row>
    <row r="183" ht="15" customHeight="1">
      <c r="B183" s="311"/>
      <c r="C183" s="289" t="s">
        <v>150</v>
      </c>
      <c r="D183" s="289"/>
      <c r="E183" s="289"/>
      <c r="F183" s="310" t="s">
        <v>993</v>
      </c>
      <c r="G183" s="289"/>
      <c r="H183" s="289" t="s">
        <v>1064</v>
      </c>
      <c r="I183" s="289" t="s">
        <v>989</v>
      </c>
      <c r="J183" s="289">
        <v>50</v>
      </c>
      <c r="K183" s="332"/>
    </row>
    <row r="184" ht="15" customHeight="1">
      <c r="B184" s="311"/>
      <c r="C184" s="289" t="s">
        <v>1065</v>
      </c>
      <c r="D184" s="289"/>
      <c r="E184" s="289"/>
      <c r="F184" s="310" t="s">
        <v>993</v>
      </c>
      <c r="G184" s="289"/>
      <c r="H184" s="289" t="s">
        <v>1066</v>
      </c>
      <c r="I184" s="289" t="s">
        <v>1067</v>
      </c>
      <c r="J184" s="289"/>
      <c r="K184" s="332"/>
    </row>
    <row r="185" ht="15" customHeight="1">
      <c r="B185" s="311"/>
      <c r="C185" s="289" t="s">
        <v>1068</v>
      </c>
      <c r="D185" s="289"/>
      <c r="E185" s="289"/>
      <c r="F185" s="310" t="s">
        <v>993</v>
      </c>
      <c r="G185" s="289"/>
      <c r="H185" s="289" t="s">
        <v>1069</v>
      </c>
      <c r="I185" s="289" t="s">
        <v>1067</v>
      </c>
      <c r="J185" s="289"/>
      <c r="K185" s="332"/>
    </row>
    <row r="186" ht="15" customHeight="1">
      <c r="B186" s="311"/>
      <c r="C186" s="289" t="s">
        <v>1070</v>
      </c>
      <c r="D186" s="289"/>
      <c r="E186" s="289"/>
      <c r="F186" s="310" t="s">
        <v>993</v>
      </c>
      <c r="G186" s="289"/>
      <c r="H186" s="289" t="s">
        <v>1071</v>
      </c>
      <c r="I186" s="289" t="s">
        <v>1067</v>
      </c>
      <c r="J186" s="289"/>
      <c r="K186" s="332"/>
    </row>
    <row r="187" ht="15" customHeight="1">
      <c r="B187" s="311"/>
      <c r="C187" s="344" t="s">
        <v>1072</v>
      </c>
      <c r="D187" s="289"/>
      <c r="E187" s="289"/>
      <c r="F187" s="310" t="s">
        <v>993</v>
      </c>
      <c r="G187" s="289"/>
      <c r="H187" s="289" t="s">
        <v>1073</v>
      </c>
      <c r="I187" s="289" t="s">
        <v>1074</v>
      </c>
      <c r="J187" s="345" t="s">
        <v>1075</v>
      </c>
      <c r="K187" s="332"/>
    </row>
    <row r="188" ht="15" customHeight="1">
      <c r="B188" s="311"/>
      <c r="C188" s="295" t="s">
        <v>42</v>
      </c>
      <c r="D188" s="289"/>
      <c r="E188" s="289"/>
      <c r="F188" s="310" t="s">
        <v>987</v>
      </c>
      <c r="G188" s="289"/>
      <c r="H188" s="285" t="s">
        <v>1076</v>
      </c>
      <c r="I188" s="289" t="s">
        <v>1077</v>
      </c>
      <c r="J188" s="289"/>
      <c r="K188" s="332"/>
    </row>
    <row r="189" ht="15" customHeight="1">
      <c r="B189" s="311"/>
      <c r="C189" s="295" t="s">
        <v>1078</v>
      </c>
      <c r="D189" s="289"/>
      <c r="E189" s="289"/>
      <c r="F189" s="310" t="s">
        <v>987</v>
      </c>
      <c r="G189" s="289"/>
      <c r="H189" s="289" t="s">
        <v>1079</v>
      </c>
      <c r="I189" s="289" t="s">
        <v>1021</v>
      </c>
      <c r="J189" s="289"/>
      <c r="K189" s="332"/>
    </row>
    <row r="190" ht="15" customHeight="1">
      <c r="B190" s="311"/>
      <c r="C190" s="295" t="s">
        <v>1080</v>
      </c>
      <c r="D190" s="289"/>
      <c r="E190" s="289"/>
      <c r="F190" s="310" t="s">
        <v>987</v>
      </c>
      <c r="G190" s="289"/>
      <c r="H190" s="289" t="s">
        <v>1081</v>
      </c>
      <c r="I190" s="289" t="s">
        <v>1021</v>
      </c>
      <c r="J190" s="289"/>
      <c r="K190" s="332"/>
    </row>
    <row r="191" ht="15" customHeight="1">
      <c r="B191" s="311"/>
      <c r="C191" s="295" t="s">
        <v>1082</v>
      </c>
      <c r="D191" s="289"/>
      <c r="E191" s="289"/>
      <c r="F191" s="310" t="s">
        <v>993</v>
      </c>
      <c r="G191" s="289"/>
      <c r="H191" s="289" t="s">
        <v>1083</v>
      </c>
      <c r="I191" s="289" t="s">
        <v>1021</v>
      </c>
      <c r="J191" s="289"/>
      <c r="K191" s="332"/>
    </row>
    <row r="192" ht="15" customHeight="1">
      <c r="B192" s="338"/>
      <c r="C192" s="346"/>
      <c r="D192" s="320"/>
      <c r="E192" s="320"/>
      <c r="F192" s="320"/>
      <c r="G192" s="320"/>
      <c r="H192" s="320"/>
      <c r="I192" s="320"/>
      <c r="J192" s="320"/>
      <c r="K192" s="339"/>
    </row>
    <row r="193" ht="18.75" customHeight="1">
      <c r="B193" s="285"/>
      <c r="C193" s="289"/>
      <c r="D193" s="289"/>
      <c r="E193" s="289"/>
      <c r="F193" s="310"/>
      <c r="G193" s="289"/>
      <c r="H193" s="289"/>
      <c r="I193" s="289"/>
      <c r="J193" s="289"/>
      <c r="K193" s="285"/>
    </row>
    <row r="194" ht="18.75" customHeight="1">
      <c r="B194" s="285"/>
      <c r="C194" s="289"/>
      <c r="D194" s="289"/>
      <c r="E194" s="289"/>
      <c r="F194" s="310"/>
      <c r="G194" s="289"/>
      <c r="H194" s="289"/>
      <c r="I194" s="289"/>
      <c r="J194" s="289"/>
      <c r="K194" s="285"/>
    </row>
    <row r="195" ht="18.75" customHeight="1">
      <c r="B195" s="296"/>
      <c r="C195" s="296"/>
      <c r="D195" s="296"/>
      <c r="E195" s="296"/>
      <c r="F195" s="296"/>
      <c r="G195" s="296"/>
      <c r="H195" s="296"/>
      <c r="I195" s="296"/>
      <c r="J195" s="296"/>
      <c r="K195" s="296"/>
    </row>
    <row r="196" ht="13.5">
      <c r="B196" s="275"/>
      <c r="C196" s="276"/>
      <c r="D196" s="276"/>
      <c r="E196" s="276"/>
      <c r="F196" s="276"/>
      <c r="G196" s="276"/>
      <c r="H196" s="276"/>
      <c r="I196" s="276"/>
      <c r="J196" s="276"/>
      <c r="K196" s="277"/>
    </row>
    <row r="197" ht="21">
      <c r="B197" s="278"/>
      <c r="C197" s="279" t="s">
        <v>1084</v>
      </c>
      <c r="D197" s="279"/>
      <c r="E197" s="279"/>
      <c r="F197" s="279"/>
      <c r="G197" s="279"/>
      <c r="H197" s="279"/>
      <c r="I197" s="279"/>
      <c r="J197" s="279"/>
      <c r="K197" s="280"/>
    </row>
    <row r="198" ht="25.5" customHeight="1">
      <c r="B198" s="278"/>
      <c r="C198" s="347" t="s">
        <v>1085</v>
      </c>
      <c r="D198" s="347"/>
      <c r="E198" s="347"/>
      <c r="F198" s="347" t="s">
        <v>1086</v>
      </c>
      <c r="G198" s="348"/>
      <c r="H198" s="347" t="s">
        <v>1087</v>
      </c>
      <c r="I198" s="347"/>
      <c r="J198" s="347"/>
      <c r="K198" s="280"/>
    </row>
    <row r="199" ht="5.25" customHeight="1">
      <c r="B199" s="311"/>
      <c r="C199" s="308"/>
      <c r="D199" s="308"/>
      <c r="E199" s="308"/>
      <c r="F199" s="308"/>
      <c r="G199" s="289"/>
      <c r="H199" s="308"/>
      <c r="I199" s="308"/>
      <c r="J199" s="308"/>
      <c r="K199" s="332"/>
    </row>
    <row r="200" ht="15" customHeight="1">
      <c r="B200" s="311"/>
      <c r="C200" s="289" t="s">
        <v>1077</v>
      </c>
      <c r="D200" s="289"/>
      <c r="E200" s="289"/>
      <c r="F200" s="310" t="s">
        <v>43</v>
      </c>
      <c r="G200" s="289"/>
      <c r="H200" s="289" t="s">
        <v>1088</v>
      </c>
      <c r="I200" s="289"/>
      <c r="J200" s="289"/>
      <c r="K200" s="332"/>
    </row>
    <row r="201" ht="15" customHeight="1">
      <c r="B201" s="311"/>
      <c r="C201" s="317"/>
      <c r="D201" s="289"/>
      <c r="E201" s="289"/>
      <c r="F201" s="310" t="s">
        <v>44</v>
      </c>
      <c r="G201" s="289"/>
      <c r="H201" s="289" t="s">
        <v>1089</v>
      </c>
      <c r="I201" s="289"/>
      <c r="J201" s="289"/>
      <c r="K201" s="332"/>
    </row>
    <row r="202" ht="15" customHeight="1">
      <c r="B202" s="311"/>
      <c r="C202" s="317"/>
      <c r="D202" s="289"/>
      <c r="E202" s="289"/>
      <c r="F202" s="310" t="s">
        <v>47</v>
      </c>
      <c r="G202" s="289"/>
      <c r="H202" s="289" t="s">
        <v>1090</v>
      </c>
      <c r="I202" s="289"/>
      <c r="J202" s="289"/>
      <c r="K202" s="332"/>
    </row>
    <row r="203" ht="15" customHeight="1">
      <c r="B203" s="311"/>
      <c r="C203" s="289"/>
      <c r="D203" s="289"/>
      <c r="E203" s="289"/>
      <c r="F203" s="310" t="s">
        <v>45</v>
      </c>
      <c r="G203" s="289"/>
      <c r="H203" s="289" t="s">
        <v>1091</v>
      </c>
      <c r="I203" s="289"/>
      <c r="J203" s="289"/>
      <c r="K203" s="332"/>
    </row>
    <row r="204" ht="15" customHeight="1">
      <c r="B204" s="311"/>
      <c r="C204" s="289"/>
      <c r="D204" s="289"/>
      <c r="E204" s="289"/>
      <c r="F204" s="310" t="s">
        <v>46</v>
      </c>
      <c r="G204" s="289"/>
      <c r="H204" s="289" t="s">
        <v>1092</v>
      </c>
      <c r="I204" s="289"/>
      <c r="J204" s="289"/>
      <c r="K204" s="332"/>
    </row>
    <row r="205" ht="15" customHeight="1">
      <c r="B205" s="311"/>
      <c r="C205" s="289"/>
      <c r="D205" s="289"/>
      <c r="E205" s="289"/>
      <c r="F205" s="310"/>
      <c r="G205" s="289"/>
      <c r="H205" s="289"/>
      <c r="I205" s="289"/>
      <c r="J205" s="289"/>
      <c r="K205" s="332"/>
    </row>
    <row r="206" ht="15" customHeight="1">
      <c r="B206" s="311"/>
      <c r="C206" s="289" t="s">
        <v>1033</v>
      </c>
      <c r="D206" s="289"/>
      <c r="E206" s="289"/>
      <c r="F206" s="310" t="s">
        <v>76</v>
      </c>
      <c r="G206" s="289"/>
      <c r="H206" s="289" t="s">
        <v>1093</v>
      </c>
      <c r="I206" s="289"/>
      <c r="J206" s="289"/>
      <c r="K206" s="332"/>
    </row>
    <row r="207" ht="15" customHeight="1">
      <c r="B207" s="311"/>
      <c r="C207" s="317"/>
      <c r="D207" s="289"/>
      <c r="E207" s="289"/>
      <c r="F207" s="310" t="s">
        <v>930</v>
      </c>
      <c r="G207" s="289"/>
      <c r="H207" s="289" t="s">
        <v>931</v>
      </c>
      <c r="I207" s="289"/>
      <c r="J207" s="289"/>
      <c r="K207" s="332"/>
    </row>
    <row r="208" ht="15" customHeight="1">
      <c r="B208" s="311"/>
      <c r="C208" s="289"/>
      <c r="D208" s="289"/>
      <c r="E208" s="289"/>
      <c r="F208" s="310" t="s">
        <v>928</v>
      </c>
      <c r="G208" s="289"/>
      <c r="H208" s="289" t="s">
        <v>1094</v>
      </c>
      <c r="I208" s="289"/>
      <c r="J208" s="289"/>
      <c r="K208" s="332"/>
    </row>
    <row r="209" ht="15" customHeight="1">
      <c r="B209" s="349"/>
      <c r="C209" s="317"/>
      <c r="D209" s="317"/>
      <c r="E209" s="317"/>
      <c r="F209" s="310" t="s">
        <v>932</v>
      </c>
      <c r="G209" s="295"/>
      <c r="H209" s="336" t="s">
        <v>933</v>
      </c>
      <c r="I209" s="336"/>
      <c r="J209" s="336"/>
      <c r="K209" s="350"/>
    </row>
    <row r="210" ht="15" customHeight="1">
      <c r="B210" s="349"/>
      <c r="C210" s="317"/>
      <c r="D210" s="317"/>
      <c r="E210" s="317"/>
      <c r="F210" s="310" t="s">
        <v>934</v>
      </c>
      <c r="G210" s="295"/>
      <c r="H210" s="336" t="s">
        <v>912</v>
      </c>
      <c r="I210" s="336"/>
      <c r="J210" s="336"/>
      <c r="K210" s="350"/>
    </row>
    <row r="211" ht="15" customHeight="1">
      <c r="B211" s="349"/>
      <c r="C211" s="317"/>
      <c r="D211" s="317"/>
      <c r="E211" s="317"/>
      <c r="F211" s="351"/>
      <c r="G211" s="295"/>
      <c r="H211" s="352"/>
      <c r="I211" s="352"/>
      <c r="J211" s="352"/>
      <c r="K211" s="350"/>
    </row>
    <row r="212" ht="15" customHeight="1">
      <c r="B212" s="349"/>
      <c r="C212" s="289" t="s">
        <v>1057</v>
      </c>
      <c r="D212" s="317"/>
      <c r="E212" s="317"/>
      <c r="F212" s="310">
        <v>1</v>
      </c>
      <c r="G212" s="295"/>
      <c r="H212" s="336" t="s">
        <v>1095</v>
      </c>
      <c r="I212" s="336"/>
      <c r="J212" s="336"/>
      <c r="K212" s="350"/>
    </row>
    <row r="213" ht="15" customHeight="1">
      <c r="B213" s="349"/>
      <c r="C213" s="317"/>
      <c r="D213" s="317"/>
      <c r="E213" s="317"/>
      <c r="F213" s="310">
        <v>2</v>
      </c>
      <c r="G213" s="295"/>
      <c r="H213" s="336" t="s">
        <v>1096</v>
      </c>
      <c r="I213" s="336"/>
      <c r="J213" s="336"/>
      <c r="K213" s="350"/>
    </row>
    <row r="214" ht="15" customHeight="1">
      <c r="B214" s="349"/>
      <c r="C214" s="317"/>
      <c r="D214" s="317"/>
      <c r="E214" s="317"/>
      <c r="F214" s="310">
        <v>3</v>
      </c>
      <c r="G214" s="295"/>
      <c r="H214" s="336" t="s">
        <v>1097</v>
      </c>
      <c r="I214" s="336"/>
      <c r="J214" s="336"/>
      <c r="K214" s="350"/>
    </row>
    <row r="215" ht="15" customHeight="1">
      <c r="B215" s="349"/>
      <c r="C215" s="317"/>
      <c r="D215" s="317"/>
      <c r="E215" s="317"/>
      <c r="F215" s="310">
        <v>4</v>
      </c>
      <c r="G215" s="295"/>
      <c r="H215" s="336" t="s">
        <v>1098</v>
      </c>
      <c r="I215" s="336"/>
      <c r="J215" s="336"/>
      <c r="K215" s="350"/>
    </row>
    <row r="216" ht="12.75" customHeight="1">
      <c r="B216" s="353"/>
      <c r="C216" s="354"/>
      <c r="D216" s="354"/>
      <c r="E216" s="354"/>
      <c r="F216" s="354"/>
      <c r="G216" s="354"/>
      <c r="H216" s="354"/>
      <c r="I216" s="354"/>
      <c r="J216" s="354"/>
      <c r="K216" s="35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Vlastouvka\Eva</dc:creator>
  <cp:lastModifiedBy>Vlastouvka\Eva</cp:lastModifiedBy>
  <dcterms:created xsi:type="dcterms:W3CDTF">2018-12-29T00:50:29Z</dcterms:created>
  <dcterms:modified xsi:type="dcterms:W3CDTF">2018-12-29T00:50:36Z</dcterms:modified>
</cp:coreProperties>
</file>